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Januar/"/>
    </mc:Choice>
  </mc:AlternateContent>
  <xr:revisionPtr revIDLastSave="123" documentId="8_{268E3C4C-D636-4622-804A-19F38416A523}" xr6:coauthVersionLast="45" xr6:coauthVersionMax="45" xr10:uidLastSave="{771AD997-3CB8-45B5-B1AC-ABB6B963F26E}"/>
  <bookViews>
    <workbookView xWindow="28680" yWindow="-120" windowWidth="29040" windowHeight="15840" tabRatio="858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Udbytter'!$A$1:$P$43</definedName>
    <definedName name="_xlnm.Print_Area" localSheetId="6">'2.1  Foreninger formue'!$A$1:$G$49</definedName>
    <definedName name="_xlnm.Print_Area" localSheetId="7">'2.2. Foreninger typer'!$A$1:$G$74</definedName>
    <definedName name="_xlnm.Print_Area" localSheetId="8">'2.3 Foreninger nettokøb'!$A$1:$I$48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P4" i="14" l="1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3" i="14"/>
  <c r="F41" i="14"/>
  <c r="F42" i="14"/>
  <c r="F43" i="14"/>
  <c r="F44" i="14"/>
  <c r="F45" i="14"/>
  <c r="F37" i="14"/>
  <c r="F38" i="14"/>
  <c r="F39" i="14"/>
  <c r="F40" i="14"/>
  <c r="F34" i="14"/>
  <c r="F35" i="14"/>
  <c r="F36" i="14"/>
  <c r="F29" i="14"/>
  <c r="F30" i="14"/>
  <c r="F31" i="14"/>
  <c r="F32" i="14"/>
  <c r="F33" i="14"/>
  <c r="F28" i="14"/>
  <c r="F27" i="14"/>
  <c r="F24" i="14"/>
  <c r="F25" i="14"/>
  <c r="F26" i="14"/>
  <c r="F23" i="14"/>
  <c r="F22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4" i="14"/>
  <c r="F3" i="14"/>
  <c r="F46" i="14" s="1"/>
  <c r="P44" i="14" l="1"/>
  <c r="P45" i="14"/>
  <c r="G45" i="3" l="1"/>
  <c r="F27" i="1" l="1"/>
  <c r="L46" i="10" l="1"/>
  <c r="J46" i="3" l="1"/>
  <c r="J45" i="3"/>
  <c r="G46" i="3"/>
  <c r="H5" i="1" l="1"/>
  <c r="H4" i="1"/>
  <c r="H12" i="1"/>
  <c r="H11" i="1"/>
  <c r="H10" i="1"/>
  <c r="H3" i="1"/>
  <c r="S44" i="13"/>
  <c r="R44" i="13"/>
  <c r="G17" i="1"/>
  <c r="H6" i="1" l="1"/>
  <c r="H13" i="1"/>
  <c r="C63" i="12"/>
  <c r="D4" i="1" s="1"/>
  <c r="E5" i="1"/>
  <c r="F5" i="1"/>
  <c r="E4" i="1"/>
  <c r="F4" i="1"/>
  <c r="E3" i="1"/>
  <c r="F3" i="1"/>
  <c r="D5" i="1"/>
  <c r="D3" i="1"/>
  <c r="E6" i="1" l="1"/>
  <c r="F6" i="1"/>
  <c r="D6" i="1"/>
  <c r="I34" i="14"/>
  <c r="I7" i="14"/>
  <c r="I11" i="14"/>
  <c r="I15" i="14"/>
  <c r="I19" i="14"/>
  <c r="I23" i="14"/>
  <c r="I27" i="14"/>
  <c r="I31" i="14"/>
  <c r="I35" i="14"/>
  <c r="I39" i="14"/>
  <c r="I43" i="14"/>
  <c r="I3" i="14"/>
  <c r="H7" i="14"/>
  <c r="H10" i="14"/>
  <c r="H11" i="14"/>
  <c r="H14" i="14"/>
  <c r="H15" i="14"/>
  <c r="H23" i="14"/>
  <c r="H26" i="14"/>
  <c r="H27" i="14"/>
  <c r="H30" i="14"/>
  <c r="H31" i="14"/>
  <c r="H39" i="14"/>
  <c r="H42" i="14"/>
  <c r="H43" i="14"/>
  <c r="H3" i="14"/>
  <c r="I6" i="14"/>
  <c r="I14" i="14"/>
  <c r="I18" i="14"/>
  <c r="I22" i="14"/>
  <c r="I26" i="14"/>
  <c r="I30" i="14"/>
  <c r="I38" i="14"/>
  <c r="I42" i="14"/>
  <c r="H19" i="14"/>
  <c r="H35" i="14"/>
  <c r="Q4" i="14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38" i="14"/>
  <c r="R38" i="14"/>
  <c r="S38" i="14"/>
  <c r="Q39" i="14"/>
  <c r="R39" i="14"/>
  <c r="S39" i="14"/>
  <c r="Q40" i="14"/>
  <c r="R40" i="14"/>
  <c r="S40" i="14"/>
  <c r="Q41" i="14"/>
  <c r="R41" i="14"/>
  <c r="S41" i="14"/>
  <c r="Q42" i="14"/>
  <c r="R42" i="14"/>
  <c r="S42" i="14"/>
  <c r="Q43" i="14"/>
  <c r="R43" i="14"/>
  <c r="S43" i="14"/>
  <c r="S3" i="14"/>
  <c r="R3" i="14"/>
  <c r="Q3" i="14"/>
  <c r="I4" i="14"/>
  <c r="I5" i="14"/>
  <c r="I8" i="14"/>
  <c r="I9" i="14"/>
  <c r="I12" i="14"/>
  <c r="I13" i="14"/>
  <c r="I16" i="14"/>
  <c r="I17" i="14"/>
  <c r="I20" i="14"/>
  <c r="I21" i="14"/>
  <c r="I24" i="14"/>
  <c r="I25" i="14"/>
  <c r="I28" i="14"/>
  <c r="I29" i="14"/>
  <c r="I32" i="14"/>
  <c r="I33" i="14"/>
  <c r="I36" i="14"/>
  <c r="I37" i="14"/>
  <c r="I40" i="14"/>
  <c r="I41" i="14"/>
  <c r="I44" i="14"/>
  <c r="I45" i="14"/>
  <c r="H4" i="14"/>
  <c r="H5" i="14"/>
  <c r="H6" i="14"/>
  <c r="H8" i="14"/>
  <c r="H9" i="14"/>
  <c r="H12" i="14"/>
  <c r="H13" i="14"/>
  <c r="H16" i="14"/>
  <c r="H17" i="14"/>
  <c r="H18" i="14"/>
  <c r="H20" i="14"/>
  <c r="H21" i="14"/>
  <c r="H22" i="14"/>
  <c r="H24" i="14"/>
  <c r="H25" i="14"/>
  <c r="H28" i="14"/>
  <c r="H29" i="14"/>
  <c r="H32" i="14"/>
  <c r="H33" i="14"/>
  <c r="H34" i="14"/>
  <c r="H36" i="14"/>
  <c r="H37" i="14"/>
  <c r="H38" i="14"/>
  <c r="H40" i="14"/>
  <c r="H41" i="14"/>
  <c r="H44" i="14"/>
  <c r="H45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3" i="14"/>
  <c r="H17" i="1"/>
  <c r="H20" i="1" s="1"/>
  <c r="F12" i="1"/>
  <c r="F11" i="1"/>
  <c r="F10" i="1"/>
  <c r="G24" i="1"/>
  <c r="G27" i="1" s="1"/>
  <c r="H24" i="1"/>
  <c r="H27" i="1" s="1"/>
  <c r="H45" i="3"/>
  <c r="H46" i="3"/>
  <c r="B63" i="12"/>
  <c r="B45" i="12"/>
  <c r="B46" i="3"/>
  <c r="C46" i="3"/>
  <c r="D46" i="3"/>
  <c r="B45" i="3"/>
  <c r="C45" i="3"/>
  <c r="D45" i="3"/>
  <c r="G20" i="1"/>
  <c r="H46" i="10"/>
  <c r="E46" i="3"/>
  <c r="E45" i="3"/>
  <c r="N3" i="14"/>
  <c r="N4" i="14"/>
  <c r="N5" i="14"/>
  <c r="N6" i="14"/>
  <c r="N7" i="14"/>
  <c r="N8" i="14"/>
  <c r="N9" i="14"/>
  <c r="N10" i="14"/>
  <c r="N11" i="14"/>
  <c r="N12" i="14"/>
  <c r="N14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H41" i="5"/>
  <c r="H34" i="5"/>
  <c r="H27" i="5"/>
  <c r="H22" i="5"/>
  <c r="F41" i="5"/>
  <c r="F34" i="5"/>
  <c r="F46" i="5" s="1"/>
  <c r="F27" i="5"/>
  <c r="F22" i="5"/>
  <c r="D42" i="9"/>
  <c r="D35" i="9"/>
  <c r="D28" i="9"/>
  <c r="D23" i="9"/>
  <c r="H46" i="5" l="1"/>
  <c r="H31" i="1" s="1"/>
  <c r="H34" i="1" s="1"/>
  <c r="S45" i="14"/>
  <c r="R44" i="14"/>
  <c r="S44" i="14"/>
  <c r="R45" i="14"/>
  <c r="Q45" i="14"/>
  <c r="Q44" i="14"/>
  <c r="I46" i="14"/>
  <c r="H46" i="14"/>
  <c r="F13" i="1"/>
  <c r="G46" i="14"/>
</calcChain>
</file>

<file path=xl/sharedStrings.xml><?xml version="1.0" encoding="utf-8"?>
<sst xmlns="http://schemas.openxmlformats.org/spreadsheetml/2006/main" count="645" uniqueCount="262">
  <si>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</si>
  <si>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</si>
  <si>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</si>
  <si>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</si>
  <si>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</si>
  <si>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</si>
  <si>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</si>
  <si>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</si>
  <si>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</si>
  <si>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</si>
  <si>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</si>
  <si>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</si>
  <si>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</si>
  <si>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</si>
  <si>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</si>
  <si>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</si>
  <si>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</si>
  <si>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</si>
  <si>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</si>
  <si>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</si>
  <si>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</si>
  <si>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</si>
  <si>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</si>
  <si>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</si>
  <si>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</si>
  <si>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</si>
  <si>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</si>
  <si>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</si>
  <si>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</si>
  <si>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</si>
  <si>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</si>
  <si>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</si>
  <si>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</si>
  <si>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</si>
  <si>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</si>
  <si>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</si>
  <si>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</si>
  <si>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</si>
  <si>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</si>
  <si>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</si>
  <si>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</si>
  <si>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</si>
  <si>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</si>
  <si>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</si>
  <si>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</si>
  <si>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</si>
  <si>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</si>
  <si>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</si>
  <si>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</si>
  <si>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</si>
  <si>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</si>
  <si>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</si>
  <si>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</si>
  <si>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</si>
  <si>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</si>
  <si>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</si>
  <si>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</si>
  <si>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</si>
  <si>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</si>
  <si>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</si>
  <si>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</si>
  <si>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</si>
  <si>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</si>
  <si>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</si>
  <si>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</si>
  <si>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</si>
  <si>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</si>
  <si>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</si>
  <si>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</si>
  <si>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</si>
  <si>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</si>
  <si>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</si>
  <si>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</si>
  <si>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</si>
  <si>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Alternativ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</si>
  <si>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</si>
  <si>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</si>
  <si>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</si>
  <si>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</si>
  <si>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</si>
  <si>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</si>
  <si>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</si>
  <si>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</si>
  <si>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</si>
  <si>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</si>
  <si>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</si>
  <si>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</si>
  <si>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</si>
  <si>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</si>
  <si>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</si>
  <si>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</si>
  <si>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</si>
  <si>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</si>
  <si>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</si>
  <si>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</si>
  <si>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</si>
  <si>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</si>
  <si>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</si>
  <si>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</si>
  <si>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</si>
  <si>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</si>
  <si>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</si>
  <si>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</si>
  <si>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</si>
  <si>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</si>
  <si>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</si>
  <si>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</si>
  <si>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</si>
  <si>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</si>
  <si>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</si>
  <si>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</si>
  <si>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</si>
  <si>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</si>
  <si>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</si>
  <si>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</si>
  <si>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</si>
  <si>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</si>
  <si>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</si>
  <si>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</si>
  <si>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</si>
  <si>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</si>
  <si>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</si>
  <si>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</si>
  <si>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</si>
  <si>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</si>
  <si>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</si>
  <si>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</si>
  <si>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</si>
  <si>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</si>
  <si>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</si>
  <si>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</si>
  <si>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</si>
  <si>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</si>
  <si>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</si>
  <si>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</si>
  <si>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</si>
  <si>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</si>
  <si>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</si>
  <si>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</si>
  <si>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</si>
  <si>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</si>
  <si>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</si>
  <si>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</si>
  <si>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</si>
  <si>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</si>
  <si>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</si>
  <si>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</si>
  <si>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</si>
  <si>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</si>
  <si>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</si>
  <si>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</si>
  <si>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</si>
  <si>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</si>
  <si>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</si>
  <si>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</si>
  <si>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</si>
  <si>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</si>
  <si>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</si>
  <si>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</si>
  <si>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</si>
  <si>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</si>
  <si>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</si>
  <si>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</si>
  <si>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</si>
  <si>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</si>
  <si>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</si>
  <si>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</si>
  <si>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</si>
  <si>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</si>
  <si>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</si>
  <si>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</si>
  <si>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</si>
  <si>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</si>
  <si>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</si>
  <si>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</si>
  <si>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</si>
  <si>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</si>
  <si>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</si>
  <si>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</si>
  <si>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</si>
  <si>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</si>
  <si>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</si>
  <si>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</si>
  <si>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</si>
  <si>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</si>
  <si>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</si>
  <si>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</si>
  <si>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</si>
  <si>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</si>
  <si>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</si>
  <si>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</si>
  <si>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</si>
  <si>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</si>
  <si>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</si>
  <si>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</si>
  <si>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</si>
  <si>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</si>
  <si>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</si>
  <si>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</si>
  <si>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</si>
  <si>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</si>
  <si>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</si>
  <si>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</si>
  <si>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</si>
  <si>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</si>
  <si>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</si>
  <si>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</si>
  <si>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</si>
  <si>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</si>
  <si>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</si>
  <si>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</si>
  <si>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</si>
  <si>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</si>
  <si>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</si>
  <si>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</si>
  <si>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</si>
  <si>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</si>
  <si>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</si>
  <si>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</si>
  <si>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</si>
  <si>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</si>
  <si>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</si>
  <si>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</si>
  <si>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</si>
  <si>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</si>
  <si>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</si>
  <si>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</si>
  <si>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</si>
  <si>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</si>
  <si>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</si>
  <si>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</si>
  <si>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</si>
  <si>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</si>
  <si>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</si>
  <si>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</si>
  <si>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</si>
  <si>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</si>
  <si>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</si>
  <si>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</si>
  <si>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</si>
  <si>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</si>
  <si>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</si>
  <si>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</si>
  <si>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</si>
  <si>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</si>
  <si>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</si>
  <si>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</si>
  <si>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</si>
  <si>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</si>
  <si>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</si>
  <si>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</si>
  <si>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</si>
  <si>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</si>
  <si>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</si>
  <si>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</si>
  <si>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</si>
  <si>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</si>
  <si>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Formuepleje, udenlandsk</t>
  </si>
  <si>
    <t>Invest Administration, udenlandsk</t>
  </si>
  <si>
    <t>december</t>
  </si>
  <si>
    <t>Investering Danmarks markedsstatistik 31.01.2020</t>
  </si>
  <si>
    <t>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</si>
</sst>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 style="thin">
        <color theme="1"/>
      </left>
      <right style="hair">
        <color theme="8"/>
      </right>
      <top style="hair">
        <color theme="8"/>
      </top>
      <bottom/>
      <diagonal/>
    </border>
    <border>
      <left style="hair">
        <color theme="8"/>
      </left>
      <right style="thin">
        <color theme="0"/>
      </right>
      <top style="hair">
        <color theme="8"/>
      </top>
      <bottom/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</borders>
  <cellStyleXfs count="22">
    <xf numFmtId="0" fontId="0" fillId="0" borderId="0"/>
    <xf numFmtId="0" fontId="23" fillId="0" borderId="0" applyNumberFormat="0" applyFill="0" applyBorder="0" applyAlignment="0" applyProtection="0"/>
    <xf numFmtId="0" fontId="22" fillId="3" borderId="41" applyNumberFormat="0" applyFont="0" applyAlignment="0" applyProtection="0"/>
    <xf numFmtId="0" fontId="24" fillId="4" borderId="4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2" applyNumberFormat="0" applyAlignment="0" applyProtection="0"/>
    <xf numFmtId="165" fontId="15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3" applyNumberFormat="0" applyAlignment="0" applyProtection="0"/>
    <xf numFmtId="0" fontId="31" fillId="0" borderId="44" applyNumberFormat="0" applyFill="0" applyAlignment="0" applyProtection="0"/>
    <xf numFmtId="0" fontId="32" fillId="0" borderId="45" applyNumberFormat="0" applyFill="0" applyAlignment="0" applyProtection="0"/>
    <xf numFmtId="0" fontId="33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8" borderId="0" applyNumberFormat="0" applyBorder="0" applyAlignment="0" applyProtection="0"/>
    <xf numFmtId="0" fontId="1" fillId="3" borderId="41" applyNumberFormat="0" applyFont="0" applyAlignment="0" applyProtection="0"/>
    <xf numFmtId="0" fontId="1" fillId="0" borderId="0"/>
  </cellStyleXfs>
  <cellXfs count="392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9" fillId="0" borderId="3" xfId="0" applyFont="1" applyBorder="1"/>
    <xf numFmtId="0" fontId="9" fillId="0" borderId="1" xfId="0" applyFont="1" applyBorder="1"/>
    <xf numFmtId="0" fontId="6" fillId="0" borderId="0" xfId="0" applyFont="1"/>
    <xf numFmtId="0" fontId="6" fillId="2" borderId="0" xfId="0" applyFont="1" applyFill="1"/>
    <xf numFmtId="3" fontId="0" fillId="0" borderId="1" xfId="0" applyNumberFormat="1" applyBorder="1"/>
    <xf numFmtId="0" fontId="5" fillId="0" borderId="4" xfId="0" applyFont="1" applyBorder="1"/>
    <xf numFmtId="0" fontId="0" fillId="0" borderId="49" xfId="0" applyBorder="1"/>
    <xf numFmtId="0" fontId="9" fillId="0" borderId="49" xfId="0" applyFont="1" applyBorder="1"/>
    <xf numFmtId="0" fontId="9" fillId="0" borderId="1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1" xfId="0" applyFont="1" applyBorder="1"/>
    <xf numFmtId="0" fontId="9" fillId="0" borderId="49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7" fillId="0" borderId="5" xfId="0" applyFont="1" applyBorder="1"/>
    <xf numFmtId="0" fontId="17" fillId="0" borderId="1" xfId="0" applyFont="1" applyBorder="1"/>
    <xf numFmtId="0" fontId="5" fillId="0" borderId="1" xfId="0" applyFont="1" applyBorder="1"/>
    <xf numFmtId="0" fontId="5" fillId="0" borderId="49" xfId="0" applyFont="1" applyBorder="1"/>
    <xf numFmtId="0" fontId="5" fillId="0" borderId="49" xfId="0" applyFont="1" applyBorder="1" applyAlignment="1">
      <alignment horizontal="left"/>
    </xf>
    <xf numFmtId="0" fontId="5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3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6" fillId="14" borderId="51" xfId="0" applyNumberFormat="1" applyFont="1" applyFill="1" applyBorder="1" applyAlignment="1">
      <alignment horizontal="right" vertical="top"/>
    </xf>
    <xf numFmtId="3" fontId="6" fillId="14" borderId="51" xfId="0" applyNumberFormat="1" applyFont="1" applyFill="1" applyBorder="1"/>
    <xf numFmtId="3" fontId="7" fillId="15" borderId="52" xfId="0" applyNumberFormat="1" applyFont="1" applyFill="1" applyBorder="1"/>
    <xf numFmtId="0" fontId="6" fillId="0" borderId="51" xfId="0" applyFont="1" applyBorder="1" applyAlignment="1">
      <alignment vertical="top"/>
    </xf>
    <xf numFmtId="3" fontId="6" fillId="0" borderId="51" xfId="0" applyNumberFormat="1" applyFont="1" applyBorder="1"/>
    <xf numFmtId="0" fontId="6" fillId="14" borderId="51" xfId="0" applyFont="1" applyFill="1" applyBorder="1" applyAlignment="1">
      <alignment vertical="top"/>
    </xf>
    <xf numFmtId="0" fontId="6" fillId="14" borderId="53" xfId="0" applyFont="1" applyFill="1" applyBorder="1"/>
    <xf numFmtId="0" fontId="6" fillId="14" borderId="54" xfId="0" applyFont="1" applyFill="1" applyBorder="1" applyAlignment="1">
      <alignment vertical="top"/>
    </xf>
    <xf numFmtId="0" fontId="6" fillId="0" borderId="55" xfId="0" applyFont="1" applyBorder="1"/>
    <xf numFmtId="1" fontId="4" fillId="0" borderId="54" xfId="0" applyNumberFormat="1" applyFont="1" applyBorder="1" applyAlignment="1">
      <alignment horizontal="left" vertical="top" wrapText="1"/>
    </xf>
    <xf numFmtId="0" fontId="4" fillId="0" borderId="54" xfId="0" applyFont="1" applyBorder="1" applyAlignment="1">
      <alignment horizontal="center" vertical="top"/>
    </xf>
    <xf numFmtId="0" fontId="5" fillId="0" borderId="54" xfId="0" applyFont="1" applyBorder="1"/>
    <xf numFmtId="3" fontId="6" fillId="2" borderId="54" xfId="0" applyNumberFormat="1" applyFont="1" applyFill="1" applyBorder="1"/>
    <xf numFmtId="3" fontId="6" fillId="0" borderId="54" xfId="0" applyNumberFormat="1" applyFont="1" applyBorder="1"/>
    <xf numFmtId="3" fontId="6" fillId="0" borderId="54" xfId="0" applyNumberFormat="1" applyFont="1" applyBorder="1"/>
    <xf numFmtId="3" fontId="6" fillId="16" borderId="54" xfId="0" applyNumberFormat="1" applyFont="1" applyFill="1" applyBorder="1"/>
    <xf numFmtId="3" fontId="43" fillId="0" borderId="54" xfId="0" applyNumberFormat="1" applyFont="1" applyBorder="1"/>
    <xf numFmtId="3" fontId="7" fillId="15" borderId="56" xfId="0" applyNumberFormat="1" applyFont="1" applyFill="1" applyBorder="1"/>
    <xf numFmtId="3" fontId="0" fillId="0" borderId="3" xfId="0" applyNumberFormat="1" applyBorder="1"/>
    <xf numFmtId="0" fontId="13" fillId="0" borderId="54" xfId="0" applyFont="1" applyBorder="1" applyAlignment="1">
      <alignment wrapText="1"/>
    </xf>
    <xf numFmtId="0" fontId="4" fillId="0" borderId="54" xfId="0" applyFont="1" applyBorder="1" applyAlignment="1">
      <alignment horizontal="center"/>
    </xf>
    <xf numFmtId="3" fontId="6" fillId="14" borderId="54" xfId="0" applyNumberFormat="1" applyFont="1" applyFill="1" applyBorder="1"/>
    <xf numFmtId="0" fontId="6" fillId="0" borderId="54" xfId="0" applyFont="1" applyBorder="1" applyAlignment="1">
      <alignment vertical="top"/>
    </xf>
    <xf numFmtId="3" fontId="6" fillId="14" borderId="54" xfId="0" applyNumberFormat="1" applyFont="1" applyFill="1" applyBorder="1" applyAlignment="1">
      <alignment horizontal="right" vertical="top"/>
    </xf>
    <xf numFmtId="0" fontId="6" fillId="14" borderId="54" xfId="0" applyFont="1" applyFill="1" applyBorder="1"/>
    <xf numFmtId="0" fontId="7" fillId="15" borderId="54" xfId="0" applyFont="1" applyFill="1" applyBorder="1" applyAlignment="1">
      <alignment vertical="top"/>
    </xf>
    <xf numFmtId="3" fontId="7" fillId="15" borderId="54" xfId="0" applyNumberFormat="1" applyFont="1" applyFill="1" applyBorder="1"/>
    <xf numFmtId="0" fontId="13" fillId="0" borderId="57" xfId="0" applyFont="1" applyBorder="1" applyAlignment="1">
      <alignment wrapText="1"/>
    </xf>
    <xf numFmtId="1" fontId="4" fillId="17" borderId="55" xfId="0" applyNumberFormat="1" applyFont="1" applyFill="1" applyBorder="1" applyAlignment="1">
      <alignment horizontal="center"/>
    </xf>
    <xf numFmtId="3" fontId="6" fillId="14" borderId="58" xfId="0" applyNumberFormat="1" applyFont="1" applyFill="1" applyBorder="1"/>
    <xf numFmtId="0" fontId="7" fillId="15" borderId="59" xfId="0" applyFont="1" applyFill="1" applyBorder="1" applyAlignment="1">
      <alignment vertical="top"/>
    </xf>
    <xf numFmtId="3" fontId="7" fillId="15" borderId="60" xfId="0" applyNumberFormat="1" applyFont="1" applyFill="1" applyBorder="1"/>
    <xf numFmtId="3" fontId="6" fillId="2" borderId="61" xfId="0" applyNumberFormat="1" applyFont="1" applyFill="1" applyBorder="1"/>
    <xf numFmtId="3" fontId="6" fillId="0" borderId="61" xfId="0" applyNumberFormat="1" applyFont="1" applyBorder="1"/>
    <xf numFmtId="3" fontId="6" fillId="0" borderId="61" xfId="0" applyNumberFormat="1" applyFont="1" applyBorder="1"/>
    <xf numFmtId="3" fontId="6" fillId="16" borderId="61" xfId="0" applyNumberFormat="1" applyFont="1" applyFill="1" applyBorder="1"/>
    <xf numFmtId="3" fontId="43" fillId="0" borderId="61" xfId="0" applyNumberFormat="1" applyFont="1" applyBorder="1"/>
    <xf numFmtId="3" fontId="6" fillId="18" borderId="61" xfId="0" applyNumberFormat="1" applyFont="1" applyFill="1" applyBorder="1"/>
    <xf numFmtId="3" fontId="6" fillId="18" borderId="54" xfId="0" applyNumberFormat="1" applyFont="1" applyFill="1" applyBorder="1"/>
    <xf numFmtId="0" fontId="11" fillId="15" borderId="62" xfId="0" applyFont="1" applyFill="1" applyBorder="1"/>
    <xf numFmtId="0" fontId="18" fillId="0" borderId="63" xfId="0" applyFont="1" applyBorder="1"/>
    <xf numFmtId="3" fontId="0" fillId="0" borderId="63" xfId="0" applyNumberFormat="1" applyBorder="1"/>
    <xf numFmtId="1" fontId="43" fillId="0" borderId="54" xfId="0" applyNumberFormat="1" applyFont="1" applyBorder="1" applyAlignment="1">
      <alignment horizontal="right" wrapText="1"/>
    </xf>
    <xf numFmtId="0" fontId="11" fillId="15" borderId="54" xfId="0" applyFont="1" applyFill="1" applyBorder="1"/>
    <xf numFmtId="1" fontId="4" fillId="0" borderId="64" xfId="0" applyNumberFormat="1" applyFont="1" applyBorder="1" applyAlignment="1">
      <alignment horizontal="left" vertical="top" wrapText="1"/>
    </xf>
    <xf numFmtId="0" fontId="4" fillId="0" borderId="65" xfId="0" applyFont="1" applyBorder="1" applyAlignment="1">
      <alignment horizontal="center" vertical="top"/>
    </xf>
    <xf numFmtId="0" fontId="5" fillId="0" borderId="66" xfId="0" applyFont="1" applyBorder="1"/>
    <xf numFmtId="3" fontId="5" fillId="0" borderId="54" xfId="0" applyNumberFormat="1" applyFont="1" applyBorder="1"/>
    <xf numFmtId="0" fontId="11" fillId="15" borderId="67" xfId="0" applyFont="1" applyFill="1" applyBorder="1"/>
    <xf numFmtId="0" fontId="41" fillId="12" borderId="67" xfId="0" applyFont="1" applyFill="1" applyBorder="1"/>
    <xf numFmtId="3" fontId="41" fillId="12" borderId="54" xfId="0" applyNumberFormat="1" applyFont="1" applyFill="1" applyBorder="1"/>
    <xf numFmtId="0" fontId="16" fillId="11" borderId="68" xfId="0" applyFont="1" applyFill="1" applyBorder="1" applyAlignment="1">
      <alignment vertical="top"/>
    </xf>
    <xf numFmtId="0" fontId="4" fillId="11" borderId="68" xfId="0" applyFont="1" applyFill="1" applyBorder="1" applyAlignment="1">
      <alignment horizontal="center" vertical="top"/>
    </xf>
    <xf numFmtId="0" fontId="4" fillId="11" borderId="69" xfId="0" applyFont="1" applyFill="1" applyBorder="1" applyAlignment="1">
      <alignment horizontal="center" vertical="top"/>
    </xf>
    <xf numFmtId="0" fontId="5" fillId="0" borderId="70" xfId="0" applyFont="1" applyBorder="1"/>
    <xf numFmtId="3" fontId="6" fillId="0" borderId="70" xfId="0" applyNumberFormat="1" applyFont="1" applyBorder="1"/>
    <xf numFmtId="3" fontId="6" fillId="0" borderId="71" xfId="0" applyNumberFormat="1" applyFont="1" applyBorder="1"/>
    <xf numFmtId="0" fontId="16" fillId="11" borderId="8" xfId="0" applyFont="1" applyFill="1" applyBorder="1" applyAlignment="1">
      <alignment vertical="top"/>
    </xf>
    <xf numFmtId="0" fontId="4" fillId="11" borderId="13" xfId="0" applyFont="1" applyFill="1" applyBorder="1" applyAlignment="1">
      <alignment horizontal="center" vertical="top"/>
    </xf>
    <xf numFmtId="0" fontId="5" fillId="0" borderId="54" xfId="0" applyFont="1" applyBorder="1"/>
    <xf numFmtId="0" fontId="3" fillId="0" borderId="72" xfId="0" applyFont="1" applyBorder="1" applyAlignment="1">
      <alignment vertical="top"/>
    </xf>
    <xf numFmtId="0" fontId="4" fillId="11" borderId="73" xfId="0" applyFont="1" applyFill="1" applyBorder="1" applyAlignment="1">
      <alignment horizontal="center" vertical="top"/>
    </xf>
    <xf numFmtId="0" fontId="4" fillId="11" borderId="74" xfId="0" applyFont="1" applyFill="1" applyBorder="1" applyAlignment="1">
      <alignment horizontal="center" vertical="top"/>
    </xf>
    <xf numFmtId="0" fontId="5" fillId="0" borderId="75" xfId="0" applyFont="1" applyBorder="1"/>
    <xf numFmtId="3" fontId="6" fillId="0" borderId="76" xfId="0" applyNumberFormat="1" applyFont="1" applyBorder="1"/>
    <xf numFmtId="0" fontId="7" fillId="15" borderId="77" xfId="0" applyFont="1" applyFill="1" applyBorder="1"/>
    <xf numFmtId="3" fontId="7" fillId="15" borderId="77" xfId="0" applyNumberFormat="1" applyFont="1" applyFill="1" applyBorder="1"/>
    <xf numFmtId="3" fontId="7" fillId="15" borderId="78" xfId="0" applyNumberFormat="1" applyFont="1" applyFill="1" applyBorder="1"/>
    <xf numFmtId="0" fontId="7" fillId="15" borderId="54" xfId="0" applyFont="1" applyFill="1" applyBorder="1"/>
    <xf numFmtId="0" fontId="7" fillId="15" borderId="79" xfId="0" applyFont="1" applyFill="1" applyBorder="1"/>
    <xf numFmtId="3" fontId="7" fillId="15" borderId="80" xfId="0" applyNumberFormat="1" applyFont="1" applyFill="1" applyBorder="1"/>
    <xf numFmtId="0" fontId="6" fillId="14" borderId="14" xfId="0" applyFont="1" applyFill="1" applyBorder="1" applyAlignment="1">
      <alignment vertical="top"/>
    </xf>
    <xf numFmtId="3" fontId="6" fillId="14" borderId="15" xfId="0" applyNumberFormat="1" applyFont="1" applyFill="1" applyBorder="1"/>
    <xf numFmtId="1" fontId="4" fillId="17" borderId="81" xfId="0" applyNumberFormat="1" applyFont="1" applyFill="1" applyBorder="1" applyAlignment="1">
      <alignment horizontal="center"/>
    </xf>
    <xf numFmtId="3" fontId="6" fillId="0" borderId="58" xfId="0" applyNumberFormat="1" applyFont="1" applyBorder="1"/>
    <xf numFmtId="3" fontId="6" fillId="0" borderId="58" xfId="0" applyNumberFormat="1" applyFont="1" applyBorder="1"/>
    <xf numFmtId="3" fontId="7" fillId="15" borderId="82" xfId="0" applyNumberFormat="1" applyFont="1" applyFill="1" applyBorder="1"/>
    <xf numFmtId="0" fontId="0" fillId="0" borderId="83" xfId="0" applyBorder="1"/>
    <xf numFmtId="0" fontId="4" fillId="0" borderId="84" xfId="0" applyFont="1" applyBorder="1" applyAlignment="1">
      <alignment horizontal="center" vertical="top"/>
    </xf>
    <xf numFmtId="3" fontId="5" fillId="0" borderId="58" xfId="0" applyNumberFormat="1" applyFont="1" applyBorder="1"/>
    <xf numFmtId="0" fontId="0" fillId="0" borderId="85" xfId="0" applyBorder="1"/>
    <xf numFmtId="1" fontId="4" fillId="0" borderId="86" xfId="0" applyNumberFormat="1" applyFont="1" applyBorder="1" applyAlignment="1">
      <alignment horizontal="left" vertical="top" wrapText="1"/>
    </xf>
    <xf numFmtId="0" fontId="5" fillId="0" borderId="67" xfId="0" applyFont="1" applyBorder="1"/>
    <xf numFmtId="0" fontId="6" fillId="14" borderId="82" xfId="0" applyFont="1" applyFill="1" applyBorder="1" applyAlignment="1">
      <alignment vertical="top"/>
    </xf>
    <xf numFmtId="3" fontId="6" fillId="14" borderId="53" xfId="0" applyNumberFormat="1" applyFont="1" applyFill="1" applyBorder="1"/>
    <xf numFmtId="3" fontId="6" fillId="14" borderId="82" xfId="0" applyNumberFormat="1" applyFont="1" applyFill="1" applyBorder="1"/>
    <xf numFmtId="3" fontId="6" fillId="14" borderId="87" xfId="0" applyNumberFormat="1" applyFont="1" applyFill="1" applyBorder="1"/>
    <xf numFmtId="3" fontId="0" fillId="0" borderId="0" xfId="0" applyNumberFormat="1"/>
    <xf numFmtId="0" fontId="3" fillId="0" borderId="75" xfId="0" applyFont="1" applyBorder="1"/>
    <xf numFmtId="1" fontId="4" fillId="0" borderId="54" xfId="0" applyNumberFormat="1" applyFont="1" applyBorder="1" applyAlignment="1">
      <alignment horizontal="center"/>
    </xf>
    <xf numFmtId="3" fontId="5" fillId="0" borderId="49" xfId="0" applyNumberFormat="1" applyFont="1" applyBorder="1"/>
    <xf numFmtId="0" fontId="4" fillId="11" borderId="88" xfId="0" applyFont="1" applyFill="1" applyBorder="1" applyAlignment="1">
      <alignment horizontal="center" vertical="top"/>
    </xf>
    <xf numFmtId="0" fontId="5" fillId="0" borderId="89" xfId="0" applyFont="1" applyBorder="1"/>
    <xf numFmtId="1" fontId="4" fillId="17" borderId="0" xfId="0" applyNumberFormat="1" applyFont="1" applyFill="1" applyAlignment="1">
      <alignment horizontal="center"/>
    </xf>
    <xf numFmtId="3" fontId="43" fillId="0" borderId="54" xfId="0" applyNumberFormat="1" applyFont="1" applyBorder="1" applyAlignment="1">
      <alignment horizontal="right" wrapText="1"/>
    </xf>
    <xf numFmtId="3" fontId="6" fillId="2" borderId="58" xfId="0" applyNumberFormat="1" applyFont="1" applyFill="1" applyBorder="1"/>
    <xf numFmtId="3" fontId="6" fillId="16" borderId="58" xfId="0" applyNumberFormat="1" applyFont="1" applyFill="1" applyBorder="1"/>
    <xf numFmtId="3" fontId="43" fillId="0" borderId="58" xfId="0" applyNumberFormat="1" applyFont="1" applyBorder="1"/>
    <xf numFmtId="3" fontId="6" fillId="18" borderId="58" xfId="0" applyNumberFormat="1" applyFont="1" applyFill="1" applyBorder="1"/>
    <xf numFmtId="3" fontId="7" fillId="15" borderId="90" xfId="0" applyNumberFormat="1" applyFont="1" applyFill="1" applyBorder="1"/>
    <xf numFmtId="3" fontId="5" fillId="0" borderId="58" xfId="0" applyNumberFormat="1" applyFont="1" applyBorder="1"/>
    <xf numFmtId="3" fontId="0" fillId="0" borderId="50" xfId="0" applyNumberFormat="1" applyBorder="1"/>
    <xf numFmtId="0" fontId="6" fillId="0" borderId="12" xfId="0" applyFont="1" applyBorder="1" applyAlignment="1">
      <alignment vertical="top"/>
    </xf>
    <xf numFmtId="3" fontId="6" fillId="0" borderId="16" xfId="0" applyNumberFormat="1" applyFont="1" applyBorder="1"/>
    <xf numFmtId="0" fontId="6" fillId="0" borderId="91" xfId="0" applyFont="1" applyBorder="1" applyAlignment="1">
      <alignment vertical="top"/>
    </xf>
    <xf numFmtId="0" fontId="6" fillId="0" borderId="54" xfId="0" applyFont="1" applyBorder="1" applyAlignment="1">
      <alignment vertical="top"/>
    </xf>
    <xf numFmtId="3" fontId="6" fillId="14" borderId="58" xfId="0" applyNumberFormat="1" applyFont="1" applyFill="1" applyBorder="1" applyAlignment="1">
      <alignment horizontal="right" vertical="top"/>
    </xf>
    <xf numFmtId="3" fontId="7" fillId="15" borderId="92" xfId="0" applyNumberFormat="1" applyFont="1" applyFill="1" applyBorder="1"/>
    <xf numFmtId="3" fontId="5" fillId="0" borderId="0" xfId="0" applyNumberFormat="1" applyFont="1"/>
    <xf numFmtId="0" fontId="12" fillId="0" borderId="0" xfId="0" applyFont="1" applyAlignment="1">
      <alignment horizontal="left"/>
    </xf>
    <xf numFmtId="3" fontId="0" fillId="0" borderId="83" xfId="0" applyNumberFormat="1" applyBorder="1"/>
    <xf numFmtId="3" fontId="5" fillId="0" borderId="93" xfId="0" applyNumberFormat="1" applyFont="1" applyBorder="1"/>
    <xf numFmtId="3" fontId="6" fillId="0" borderId="0" xfId="0" applyNumberFormat="1" applyFont="1"/>
    <xf numFmtId="3" fontId="5" fillId="0" borderId="54" xfId="0" applyNumberFormat="1" applyFont="1" applyBorder="1"/>
    <xf numFmtId="0" fontId="11" fillId="15" borderId="94" xfId="0" applyFont="1" applyFill="1" applyBorder="1"/>
    <xf numFmtId="2" fontId="44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6" fillId="18" borderId="0" xfId="0" applyFont="1" applyFill="1"/>
    <xf numFmtId="3" fontId="12" fillId="0" borderId="0" xfId="0" applyNumberFormat="1" applyFont="1" applyAlignment="1">
      <alignment horizontal="left"/>
    </xf>
    <xf numFmtId="3" fontId="6" fillId="0" borderId="76" xfId="0" applyNumberFormat="1" applyFont="1" applyBorder="1"/>
    <xf numFmtId="0" fontId="5" fillId="0" borderId="95" xfId="0" applyFont="1" applyBorder="1"/>
    <xf numFmtId="0" fontId="0" fillId="0" borderId="96" xfId="0" applyBorder="1"/>
    <xf numFmtId="3" fontId="5" fillId="0" borderId="97" xfId="0" applyNumberFormat="1" applyFont="1" applyBorder="1"/>
    <xf numFmtId="3" fontId="7" fillId="15" borderId="58" xfId="0" applyNumberFormat="1" applyFont="1" applyFill="1" applyBorder="1"/>
    <xf numFmtId="0" fontId="12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3" fontId="5" fillId="0" borderId="97" xfId="0" applyNumberFormat="1" applyFont="1" applyBorder="1"/>
    <xf numFmtId="3" fontId="5" fillId="0" borderId="87" xfId="0" applyNumberFormat="1" applyFont="1" applyBorder="1"/>
    <xf numFmtId="3" fontId="5" fillId="0" borderId="98" xfId="0" applyNumberFormat="1" applyFont="1" applyBorder="1"/>
    <xf numFmtId="164" fontId="4" fillId="17" borderId="12" xfId="0" applyNumberFormat="1" applyFont="1" applyFill="1" applyBorder="1" applyAlignment="1">
      <alignment horizontal="center"/>
    </xf>
    <xf numFmtId="3" fontId="6" fillId="14" borderId="20" xfId="0" applyNumberFormat="1" applyFont="1" applyFill="1" applyBorder="1"/>
    <xf numFmtId="3" fontId="6" fillId="0" borderId="99" xfId="0" applyNumberFormat="1" applyFont="1" applyBorder="1"/>
    <xf numFmtId="3" fontId="6" fillId="14" borderId="99" xfId="0" applyNumberFormat="1" applyFont="1" applyFill="1" applyBorder="1"/>
    <xf numFmtId="3" fontId="6" fillId="14" borderId="100" xfId="0" applyNumberFormat="1" applyFont="1" applyFill="1" applyBorder="1"/>
    <xf numFmtId="3" fontId="7" fillId="15" borderId="101" xfId="0" applyNumberFormat="1" applyFont="1" applyFill="1" applyBorder="1"/>
    <xf numFmtId="0" fontId="39" fillId="0" borderId="49" xfId="0" applyFont="1" applyBorder="1" applyAlignment="1">
      <alignment horizontal="left" vertical="center"/>
    </xf>
    <xf numFmtId="3" fontId="7" fillId="15" borderId="54" xfId="0" applyNumberFormat="1" applyFont="1" applyFill="1" applyBorder="1" applyAlignment="1">
      <alignment horizontal="right"/>
    </xf>
    <xf numFmtId="3" fontId="7" fillId="15" borderId="78" xfId="0" applyNumberFormat="1" applyFont="1" applyFill="1" applyBorder="1" applyAlignment="1">
      <alignment horizontal="right"/>
    </xf>
    <xf numFmtId="3" fontId="7" fillId="15" borderId="80" xfId="0" applyNumberFormat="1" applyFont="1" applyFill="1" applyBorder="1" applyAlignment="1">
      <alignment horizontal="right"/>
    </xf>
    <xf numFmtId="3" fontId="7" fillId="15" borderId="56" xfId="0" applyNumberFormat="1" applyFont="1" applyFill="1" applyBorder="1" applyAlignment="1">
      <alignment horizontal="right"/>
    </xf>
    <xf numFmtId="0" fontId="6" fillId="19" borderId="91" xfId="0" applyFont="1" applyFill="1" applyBorder="1" applyAlignment="1">
      <alignment vertical="top"/>
    </xf>
    <xf numFmtId="3" fontId="6" fillId="19" borderId="54" xfId="0" applyNumberFormat="1" applyFont="1" applyFill="1" applyBorder="1"/>
    <xf numFmtId="3" fontId="6" fillId="19" borderId="58" xfId="0" applyNumberFormat="1" applyFont="1" applyFill="1" applyBorder="1"/>
    <xf numFmtId="17" fontId="0" fillId="0" borderId="1" xfId="0" applyNumberFormat="1" applyBorder="1"/>
    <xf numFmtId="0" fontId="6" fillId="18" borderId="49" xfId="0" applyFont="1" applyFill="1" applyBorder="1"/>
    <xf numFmtId="0" fontId="6" fillId="16" borderId="0" xfId="0" applyFont="1" applyFill="1"/>
    <xf numFmtId="3" fontId="6" fillId="18" borderId="49" xfId="0" applyNumberFormat="1" applyFont="1" applyFill="1" applyBorder="1"/>
    <xf numFmtId="3" fontId="6" fillId="18" borderId="50" xfId="0" applyNumberFormat="1" applyFont="1" applyFill="1" applyBorder="1"/>
    <xf numFmtId="0" fontId="6" fillId="18" borderId="50" xfId="0" applyFont="1" applyFill="1" applyBorder="1"/>
    <xf numFmtId="0" fontId="5" fillId="18" borderId="19" xfId="0" applyFont="1" applyFill="1" applyBorder="1"/>
    <xf numFmtId="0" fontId="12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5" xfId="0" applyNumberFormat="1" applyFill="1" applyBorder="1"/>
    <xf numFmtId="0" fontId="0" fillId="18" borderId="85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6" xfId="0" applyNumberFormat="1" applyFill="1" applyBorder="1"/>
    <xf numFmtId="0" fontId="0" fillId="18" borderId="96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49" xfId="0" applyFont="1" applyFill="1" applyBorder="1"/>
    <xf numFmtId="3" fontId="43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5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0" fillId="10" borderId="0" xfId="0" applyFont="1" applyFill="1" applyAlignment="1">
      <alignment horizontal="left" vertical="center"/>
    </xf>
    <xf numFmtId="0" fontId="10" fillId="10" borderId="21" xfId="0" applyFont="1" applyFill="1" applyBorder="1" applyAlignment="1">
      <alignment horizontal="left" vertical="center"/>
    </xf>
    <xf numFmtId="0" fontId="12" fillId="18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42" fillId="13" borderId="102" xfId="0" applyFont="1" applyFill="1" applyBorder="1" applyAlignment="1">
      <alignment horizontal="center"/>
    </xf>
    <xf numFmtId="3" fontId="6" fillId="14" borderId="103" xfId="0" applyNumberFormat="1" applyFont="1" applyFill="1" applyBorder="1"/>
    <xf numFmtId="3" fontId="6" fillId="0" borderId="103" xfId="0" applyNumberFormat="1" applyFont="1" applyBorder="1"/>
    <xf numFmtId="3" fontId="6" fillId="14" borderId="104" xfId="0" applyNumberFormat="1" applyFont="1" applyFill="1" applyBorder="1" applyAlignment="1">
      <alignment horizontal="right" vertical="top"/>
    </xf>
    <xf numFmtId="3" fontId="6" fillId="14" borderId="105" xfId="0" applyNumberFormat="1" applyFont="1" applyFill="1" applyBorder="1"/>
    <xf numFmtId="3" fontId="7" fillId="15" borderId="106" xfId="0" applyNumberFormat="1" applyFont="1" applyFill="1" applyBorder="1"/>
    <xf numFmtId="2" fontId="44" fillId="0" borderId="0" xfId="0" applyNumberFormat="1" applyFont="1" applyBorder="1"/>
    <xf numFmtId="1" fontId="4" fillId="17" borderId="22" xfId="0" applyNumberFormat="1" applyFont="1" applyFill="1" applyBorder="1" applyAlignment="1">
      <alignment horizontal="center"/>
    </xf>
    <xf numFmtId="3" fontId="6" fillId="14" borderId="107" xfId="0" applyNumberFormat="1" applyFont="1" applyFill="1" applyBorder="1"/>
    <xf numFmtId="3" fontId="6" fillId="0" borderId="107" xfId="0" applyNumberFormat="1" applyFont="1" applyBorder="1"/>
    <xf numFmtId="3" fontId="6" fillId="14" borderId="108" xfId="0" applyNumberFormat="1" applyFont="1" applyFill="1" applyBorder="1" applyAlignment="1">
      <alignment horizontal="right" vertical="top"/>
    </xf>
    <xf numFmtId="3" fontId="6" fillId="14" borderId="107" xfId="0" applyNumberFormat="1" applyFont="1" applyFill="1" applyBorder="1" applyAlignment="1">
      <alignment horizontal="right" vertical="top"/>
    </xf>
    <xf numFmtId="3" fontId="6" fillId="19" borderId="107" xfId="0" applyNumberFormat="1" applyFont="1" applyFill="1" applyBorder="1"/>
    <xf numFmtId="3" fontId="6" fillId="14" borderId="109" xfId="0" applyNumberFormat="1" applyFont="1" applyFill="1" applyBorder="1"/>
    <xf numFmtId="3" fontId="7" fillId="15" borderId="110" xfId="0" applyNumberFormat="1" applyFont="1" applyFill="1" applyBorder="1"/>
    <xf numFmtId="0" fontId="9" fillId="0" borderId="0" xfId="0" applyFont="1" applyBorder="1"/>
    <xf numFmtId="0" fontId="4" fillId="0" borderId="57" xfId="0" applyFont="1" applyBorder="1" applyAlignment="1">
      <alignment wrapText="1"/>
    </xf>
    <xf numFmtId="0" fontId="20" fillId="14" borderId="67" xfId="0" applyFont="1" applyFill="1" applyBorder="1" applyAlignment="1">
      <alignment vertical="top"/>
    </xf>
    <xf numFmtId="3" fontId="20" fillId="14" borderId="54" xfId="0" applyNumberFormat="1" applyFont="1" applyFill="1" applyBorder="1"/>
    <xf numFmtId="3" fontId="20" fillId="14" borderId="58" xfId="0" applyNumberFormat="1" applyFont="1" applyFill="1" applyBorder="1"/>
    <xf numFmtId="0" fontId="20" fillId="0" borderId="67" xfId="0" applyFont="1" applyBorder="1" applyAlignment="1">
      <alignment vertical="top"/>
    </xf>
    <xf numFmtId="3" fontId="20" fillId="0" borderId="54" xfId="0" applyNumberFormat="1" applyFont="1" applyBorder="1"/>
    <xf numFmtId="3" fontId="20" fillId="0" borderId="58" xfId="0" applyNumberFormat="1" applyFont="1" applyBorder="1"/>
    <xf numFmtId="3" fontId="20" fillId="14" borderId="54" xfId="0" applyNumberFormat="1" applyFont="1" applyFill="1" applyBorder="1" applyAlignment="1">
      <alignment horizontal="right" vertical="top"/>
    </xf>
    <xf numFmtId="3" fontId="20" fillId="14" borderId="58" xfId="0" applyNumberFormat="1" applyFont="1" applyFill="1" applyBorder="1" applyAlignment="1">
      <alignment horizontal="right" vertical="top"/>
    </xf>
    <xf numFmtId="0" fontId="20" fillId="14" borderId="67" xfId="0" applyFont="1" applyFill="1" applyBorder="1"/>
    <xf numFmtId="0" fontId="20" fillId="0" borderId="91" xfId="0" applyFont="1" applyBorder="1" applyAlignment="1">
      <alignment vertical="top"/>
    </xf>
    <xf numFmtId="0" fontId="20" fillId="19" borderId="91" xfId="0" applyFont="1" applyFill="1" applyBorder="1" applyAlignment="1">
      <alignment vertical="top"/>
    </xf>
    <xf numFmtId="3" fontId="20" fillId="19" borderId="54" xfId="0" applyNumberFormat="1" applyFont="1" applyFill="1" applyBorder="1"/>
    <xf numFmtId="3" fontId="20" fillId="19" borderId="58" xfId="0" applyNumberFormat="1" applyFont="1" applyFill="1" applyBorder="1"/>
    <xf numFmtId="0" fontId="20" fillId="14" borderId="111" xfId="0" applyFont="1" applyFill="1" applyBorder="1" applyAlignment="1">
      <alignment vertical="top"/>
    </xf>
    <xf numFmtId="3" fontId="20" fillId="14" borderId="82" xfId="0" applyNumberFormat="1" applyFont="1" applyFill="1" applyBorder="1"/>
    <xf numFmtId="3" fontId="20" fillId="14" borderId="87" xfId="0" applyNumberFormat="1" applyFont="1" applyFill="1" applyBorder="1"/>
    <xf numFmtId="0" fontId="21" fillId="15" borderId="112" xfId="0" applyFont="1" applyFill="1" applyBorder="1" applyAlignment="1">
      <alignment vertical="top"/>
    </xf>
    <xf numFmtId="3" fontId="21" fillId="15" borderId="60" xfId="0" applyNumberFormat="1" applyFont="1" applyFill="1" applyBorder="1"/>
    <xf numFmtId="3" fontId="21" fillId="15" borderId="92" xfId="0" applyNumberFormat="1" applyFont="1" applyFill="1" applyBorder="1"/>
    <xf numFmtId="3" fontId="5" fillId="0" borderId="0" xfId="0" applyNumberFormat="1" applyFont="1" applyBorder="1"/>
    <xf numFmtId="3" fontId="5" fillId="0" borderId="113" xfId="0" applyNumberFormat="1" applyFont="1" applyBorder="1"/>
    <xf numFmtId="3" fontId="5" fillId="0" borderId="114" xfId="0" applyNumberFormat="1" applyFont="1" applyBorder="1"/>
    <xf numFmtId="3" fontId="5" fillId="0" borderId="115" xfId="0" applyNumberFormat="1" applyFont="1" applyBorder="1"/>
    <xf numFmtId="3" fontId="5" fillId="0" borderId="116" xfId="0" applyNumberFormat="1" applyFont="1" applyBorder="1"/>
    <xf numFmtId="3" fontId="7" fillId="15" borderId="115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7" xfId="0" applyBorder="1"/>
    <xf numFmtId="3" fontId="6" fillId="2" borderId="107" xfId="0" applyNumberFormat="1" applyFont="1" applyFill="1" applyBorder="1"/>
    <xf numFmtId="3" fontId="6" fillId="16" borderId="107" xfId="0" applyNumberFormat="1" applyFont="1" applyFill="1" applyBorder="1"/>
    <xf numFmtId="3" fontId="6" fillId="0" borderId="22" xfId="0" applyNumberFormat="1" applyFont="1" applyBorder="1"/>
    <xf numFmtId="3" fontId="43" fillId="0" borderId="107" xfId="0" applyNumberFormat="1" applyFont="1" applyBorder="1"/>
    <xf numFmtId="3" fontId="6" fillId="18" borderId="107" xfId="0" applyNumberFormat="1" applyFont="1" applyFill="1" applyBorder="1"/>
    <xf numFmtId="3" fontId="43" fillId="0" borderId="58" xfId="0" applyNumberFormat="1" applyFont="1" applyBorder="1" applyAlignment="1">
      <alignment horizontal="right" wrapText="1"/>
    </xf>
    <xf numFmtId="3" fontId="6" fillId="2" borderId="115" xfId="0" applyNumberFormat="1" applyFont="1" applyFill="1" applyBorder="1"/>
    <xf numFmtId="3" fontId="6" fillId="2" borderId="118" xfId="0" applyNumberFormat="1" applyFont="1" applyFill="1" applyBorder="1"/>
    <xf numFmtId="3" fontId="6" fillId="0" borderId="115" xfId="0" applyNumberFormat="1" applyFont="1" applyBorder="1"/>
    <xf numFmtId="3" fontId="6" fillId="0" borderId="118" xfId="0" applyNumberFormat="1" applyFont="1" applyBorder="1"/>
    <xf numFmtId="3" fontId="6" fillId="16" borderId="115" xfId="0" applyNumberFormat="1" applyFont="1" applyFill="1" applyBorder="1"/>
    <xf numFmtId="3" fontId="6" fillId="16" borderId="118" xfId="0" applyNumberFormat="1" applyFont="1" applyFill="1" applyBorder="1"/>
    <xf numFmtId="3" fontId="43" fillId="0" borderId="115" xfId="0" applyNumberFormat="1" applyFont="1" applyBorder="1"/>
    <xf numFmtId="3" fontId="43" fillId="0" borderId="118" xfId="0" applyNumberFormat="1" applyFont="1" applyBorder="1"/>
    <xf numFmtId="3" fontId="43" fillId="0" borderId="115" xfId="0" applyNumberFormat="1" applyFont="1" applyBorder="1" applyAlignment="1">
      <alignment horizontal="right" wrapText="1"/>
    </xf>
    <xf numFmtId="3" fontId="43" fillId="0" borderId="118" xfId="0" applyNumberFormat="1" applyFont="1" applyBorder="1" applyAlignment="1">
      <alignment horizontal="right" wrapText="1"/>
    </xf>
    <xf numFmtId="3" fontId="7" fillId="15" borderId="118" xfId="0" applyNumberFormat="1" applyFont="1" applyFill="1" applyBorder="1"/>
    <xf numFmtId="3" fontId="7" fillId="15" borderId="119" xfId="0" applyNumberFormat="1" applyFont="1" applyFill="1" applyBorder="1"/>
    <xf numFmtId="3" fontId="7" fillId="15" borderId="120" xfId="0" applyNumberFormat="1" applyFont="1" applyFill="1" applyBorder="1"/>
    <xf numFmtId="0" fontId="12" fillId="18" borderId="0" xfId="0" applyFont="1" applyFill="1" applyAlignment="1">
      <alignment horizontal="left"/>
    </xf>
    <xf numFmtId="167" fontId="15" fillId="18" borderId="0" xfId="7" applyNumberFormat="1" applyFill="1"/>
    <xf numFmtId="167" fontId="0" fillId="18" borderId="0" xfId="0" applyNumberFormat="1" applyFill="1"/>
    <xf numFmtId="3" fontId="5" fillId="0" borderId="70" xfId="0" applyNumberFormat="1" applyFont="1" applyBorder="1"/>
    <xf numFmtId="3" fontId="5" fillId="0" borderId="121" xfId="0" applyNumberFormat="1" applyFont="1" applyBorder="1"/>
    <xf numFmtId="3" fontId="5" fillId="0" borderId="122" xfId="0" applyNumberFormat="1" applyFont="1" applyBorder="1"/>
    <xf numFmtId="0" fontId="4" fillId="0" borderId="123" xfId="0" applyFont="1" applyBorder="1" applyAlignment="1">
      <alignment horizontal="center" vertical="top"/>
    </xf>
    <xf numFmtId="0" fontId="4" fillId="0" borderId="124" xfId="0" applyFont="1" applyBorder="1" applyAlignment="1">
      <alignment horizontal="center" vertical="top"/>
    </xf>
    <xf numFmtId="0" fontId="6" fillId="16" borderId="0" xfId="0" applyFont="1" applyFill="1" applyBorder="1"/>
    <xf numFmtId="0" fontId="5" fillId="18" borderId="23" xfId="0" applyFont="1" applyFill="1" applyBorder="1"/>
    <xf numFmtId="0" fontId="12" fillId="18" borderId="24" xfId="0" applyFont="1" applyFill="1" applyBorder="1" applyAlignment="1">
      <alignment horizontal="left"/>
    </xf>
    <xf numFmtId="0" fontId="12" fillId="18" borderId="25" xfId="0" applyFont="1" applyFill="1" applyBorder="1" applyAlignment="1">
      <alignment horizontal="left"/>
    </xf>
    <xf numFmtId="0" fontId="0" fillId="0" borderId="26" xfId="0" applyBorder="1"/>
    <xf numFmtId="2" fontId="5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0" fillId="10" borderId="29" xfId="0" applyFont="1" applyFill="1" applyBorder="1" applyAlignment="1">
      <alignment vertical="center"/>
    </xf>
    <xf numFmtId="0" fontId="10" fillId="10" borderId="30" xfId="0" applyFont="1" applyFill="1" applyBorder="1" applyAlignment="1">
      <alignment vertical="center"/>
    </xf>
    <xf numFmtId="0" fontId="10" fillId="10" borderId="31" xfId="0" applyFont="1" applyFill="1" applyBorder="1" applyAlignment="1">
      <alignment vertical="center"/>
    </xf>
    <xf numFmtId="0" fontId="10" fillId="10" borderId="30" xfId="0" applyFont="1" applyFill="1" applyBorder="1" applyAlignment="1">
      <alignment horizontal="left" vertical="center"/>
    </xf>
    <xf numFmtId="1" fontId="4" fillId="0" borderId="125" xfId="0" applyNumberFormat="1" applyFont="1" applyBorder="1" applyAlignment="1">
      <alignment horizontal="left" vertical="top" wrapText="1"/>
    </xf>
    <xf numFmtId="0" fontId="4" fillId="0" borderId="126" xfId="0" applyFont="1" applyBorder="1" applyAlignment="1">
      <alignment horizontal="center" vertical="top"/>
    </xf>
    <xf numFmtId="0" fontId="45" fillId="0" borderId="98" xfId="0" applyFont="1" applyBorder="1" applyAlignment="1">
      <alignment horizontal="center" vertical="top"/>
    </xf>
    <xf numFmtId="0" fontId="45" fillId="0" borderId="127" xfId="0" applyFont="1" applyBorder="1" applyAlignment="1">
      <alignment horizontal="center" vertical="top"/>
    </xf>
    <xf numFmtId="1" fontId="4" fillId="0" borderId="126" xfId="0" applyNumberFormat="1" applyFont="1" applyBorder="1" applyAlignment="1">
      <alignment horizontal="left" vertical="top" wrapText="1"/>
    </xf>
    <xf numFmtId="1" fontId="4" fillId="0" borderId="126" xfId="0" applyNumberFormat="1" applyFont="1" applyBorder="1" applyAlignment="1">
      <alignment horizontal="center" vertical="top"/>
    </xf>
    <xf numFmtId="1" fontId="45" fillId="0" borderId="126" xfId="0" applyNumberFormat="1" applyFont="1" applyBorder="1" applyAlignment="1">
      <alignment horizontal="center" vertical="top"/>
    </xf>
    <xf numFmtId="3" fontId="45" fillId="0" borderId="126" xfId="0" applyNumberFormat="1" applyFont="1" applyBorder="1" applyAlignment="1">
      <alignment horizontal="center" vertical="top"/>
    </xf>
    <xf numFmtId="3" fontId="45" fillId="0" borderId="98" xfId="0" applyNumberFormat="1" applyFont="1" applyBorder="1" applyAlignment="1">
      <alignment horizontal="center" vertical="top"/>
    </xf>
    <xf numFmtId="1" fontId="45" fillId="0" borderId="128" xfId="0" applyNumberFormat="1" applyFont="1" applyBorder="1" applyAlignment="1">
      <alignment horizontal="center" vertical="top"/>
    </xf>
    <xf numFmtId="3" fontId="45" fillId="0" borderId="129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167" fontId="15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6" fillId="16" borderId="0" xfId="0" applyFont="1" applyFill="1"/>
    <xf numFmtId="3" fontId="6" fillId="2" borderId="54" xfId="0" applyNumberFormat="1" applyFont="1" applyFill="1" applyBorder="1"/>
    <xf numFmtId="3" fontId="6" fillId="0" borderId="54" xfId="0" applyNumberFormat="1" applyFont="1" applyBorder="1"/>
    <xf numFmtId="3" fontId="6" fillId="2" borderId="139" xfId="0" applyNumberFormat="1" applyFont="1" applyFill="1" applyBorder="1"/>
    <xf numFmtId="3" fontId="6" fillId="2" borderId="82" xfId="0" applyNumberFormat="1" applyFont="1" applyFill="1" applyBorder="1"/>
    <xf numFmtId="3" fontId="6" fillId="2" borderId="14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10" fillId="10" borderId="0" xfId="0" applyFont="1" applyFill="1" applyAlignment="1">
      <alignment horizontal="left" vertical="center"/>
    </xf>
    <xf numFmtId="0" fontId="10" fillId="10" borderId="30" xfId="0" applyFont="1" applyFill="1" applyBorder="1" applyAlignment="1">
      <alignment horizontal="left" vertical="center"/>
    </xf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0" fillId="10" borderId="30" xfId="0" applyFont="1" applyFill="1" applyBorder="1" applyAlignment="1">
      <alignment horizontal="left" vertical="center" wrapText="1"/>
    </xf>
    <xf numFmtId="0" fontId="10" fillId="10" borderId="1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0" xfId="0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0" fillId="10" borderId="131" xfId="0" applyFont="1" applyFill="1" applyBorder="1" applyAlignment="1">
      <alignment horizontal="center" vertical="center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0" fillId="0" borderId="130" xfId="0" applyBorder="1"/>
    <xf numFmtId="0" fontId="10" fillId="10" borderId="132" xfId="0" applyFont="1" applyFill="1" applyBorder="1" applyAlignment="1">
      <alignment horizontal="left" vertical="center"/>
    </xf>
    <xf numFmtId="0" fontId="10" fillId="10" borderId="132" xfId="0" applyFont="1" applyFill="1" applyBorder="1" applyAlignment="1">
      <alignment horizontal="left" vertical="center" wrapText="1"/>
    </xf>
    <xf numFmtId="0" fontId="10" fillId="10" borderId="133" xfId="0" applyFont="1" applyFill="1" applyBorder="1" applyAlignment="1">
      <alignment horizontal="left" vertical="center"/>
    </xf>
    <xf numFmtId="0" fontId="10" fillId="10" borderId="134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0" fontId="10" fillId="10" borderId="30" xfId="0" applyFont="1" applyFill="1" applyBorder="1" applyAlignment="1">
      <alignment horizontal="left" vertical="center"/>
    </xf>
    <xf numFmtId="0" fontId="0" fillId="0" borderId="32" xfId="0" applyBorder="1"/>
    <xf numFmtId="0" fontId="0" fillId="0" borderId="30" xfId="0" applyBorder="1"/>
    <xf numFmtId="0" fontId="10" fillId="10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10" fillId="10" borderId="33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0" fontId="10" fillId="10" borderId="135" xfId="0" applyFont="1" applyFill="1" applyBorder="1" applyAlignment="1">
      <alignment horizontal="center" vertical="center"/>
    </xf>
    <xf numFmtId="0" fontId="0" fillId="0" borderId="136" xfId="0" applyBorder="1" applyAlignment="1">
      <alignment horizontal="center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137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left"/>
    </xf>
    <xf numFmtId="0" fontId="12" fillId="18" borderId="0" xfId="0" applyFont="1" applyFill="1" applyAlignment="1">
      <alignment horizontal="left"/>
    </xf>
    <xf numFmtId="0" fontId="2" fillId="10" borderId="35" xfId="0" applyFont="1" applyFill="1" applyBorder="1" applyAlignment="1">
      <alignment horizontal="left" vertical="center"/>
    </xf>
    <xf numFmtId="0" fontId="2" fillId="10" borderId="36" xfId="0" applyFont="1" applyFill="1" applyBorder="1" applyAlignment="1">
      <alignment horizontal="left" vertical="center"/>
    </xf>
    <xf numFmtId="0" fontId="2" fillId="10" borderId="37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40" xfId="0" applyFont="1" applyFill="1" applyBorder="1" applyAlignment="1">
      <alignment horizontal="left" vertical="center"/>
    </xf>
    <xf numFmtId="1" fontId="4" fillId="17" borderId="0" xfId="0" applyNumberFormat="1" applyFont="1" applyFill="1" applyBorder="1" applyAlignment="1">
      <alignment horizontal="center"/>
    </xf>
    <xf numFmtId="3" fontId="6" fillId="14" borderId="70" xfId="0" applyNumberFormat="1" applyFont="1" applyFill="1" applyBorder="1"/>
    <xf numFmtId="3" fontId="6" fillId="14" borderId="67" xfId="0" applyNumberFormat="1" applyFont="1" applyFill="1" applyBorder="1" applyAlignment="1">
      <alignment horizontal="right" vertical="top"/>
    </xf>
    <xf numFmtId="3" fontId="6" fillId="14" borderId="70" xfId="0" applyNumberFormat="1" applyFont="1" applyFill="1" applyBorder="1" applyAlignment="1">
      <alignment horizontal="right" vertical="top"/>
    </xf>
    <xf numFmtId="3" fontId="6" fillId="19" borderId="70" xfId="0" applyNumberFormat="1" applyFont="1" applyFill="1" applyBorder="1"/>
    <xf numFmtId="3" fontId="6" fillId="14" borderId="141" xfId="0" applyNumberFormat="1" applyFont="1" applyFill="1" applyBorder="1"/>
    <xf numFmtId="3" fontId="7" fillId="15" borderId="142" xfId="0" applyNumberFormat="1" applyFont="1" applyFill="1" applyBorder="1"/>
    <xf numFmtId="0" fontId="10" fillId="10" borderId="143" xfId="0" applyFont="1" applyFill="1" applyBorder="1" applyAlignment="1">
      <alignment horizontal="center" vertical="center"/>
    </xf>
    <xf numFmtId="0" fontId="10" fillId="10" borderId="144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left" vertical="center"/>
    </xf>
    <xf numFmtId="0" fontId="10" fillId="10" borderId="0" xfId="0" applyFont="1" applyFill="1" applyBorder="1" applyAlignment="1">
      <alignment horizontal="left" vertical="center" wrapText="1"/>
    </xf>
    <xf numFmtId="0" fontId="10" fillId="10" borderId="130" xfId="0" applyFont="1" applyFill="1" applyBorder="1" applyAlignment="1">
      <alignment horizontal="left" vertical="center" wrapText="1"/>
    </xf>
    <xf numFmtId="0" fontId="10" fillId="10" borderId="137" xfId="0" applyFont="1" applyFill="1" applyBorder="1" applyAlignment="1">
      <alignment vertical="center"/>
    </xf>
    <xf numFmtId="0" fontId="10" fillId="10" borderId="134" xfId="0" applyFont="1" applyFill="1" applyBorder="1" applyAlignment="1">
      <alignment vertical="center" wrapText="1"/>
    </xf>
    <xf numFmtId="0" fontId="10" fillId="10" borderId="138" xfId="0" applyFont="1" applyFill="1" applyBorder="1" applyAlignment="1">
      <alignment vertical="center" wrapText="1"/>
    </xf>
    <xf numFmtId="0" fontId="10" fillId="21" borderId="135" xfId="0" applyFont="1" applyFill="1" applyBorder="1" applyAlignment="1">
      <alignment vertical="center"/>
    </xf>
    <xf numFmtId="0" fontId="10" fillId="21" borderId="30" xfId="0" applyFont="1" applyFill="1" applyBorder="1" applyAlignment="1">
      <alignment vertical="center"/>
    </xf>
    <xf numFmtId="3" fontId="5" fillId="0" borderId="145" xfId="0" applyNumberFormat="1" applyFont="1" applyBorder="1"/>
    <xf numFmtId="3" fontId="5" fillId="0" borderId="67" xfId="0" applyNumberFormat="1" applyFont="1" applyBorder="1"/>
    <xf numFmtId="0" fontId="10" fillId="21" borderId="146" xfId="0" applyFont="1" applyFill="1" applyBorder="1" applyAlignment="1">
      <alignment horizontal="left" vertical="center"/>
    </xf>
    <xf numFmtId="0" fontId="10" fillId="21" borderId="147" xfId="0" applyFont="1" applyFill="1" applyBorder="1" applyAlignment="1">
      <alignment horizontal="left" vertical="center"/>
    </xf>
  </cellXfs>
  <cellStyles count="2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38101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4933951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3"/>
  <sheetViews>
    <sheetView tabSelected="1" zoomScaleNormal="100" workbookViewId="0">
      <selection activeCell="A8" sqref="A8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22"/>
    </row>
    <row r="3" spans="1:12" s="23" customFormat="1" ht="27.7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2"/>
    </row>
    <row r="4" spans="1:12" s="23" customFormat="1" ht="32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22"/>
    </row>
    <row r="5" spans="1:12" s="12" customFormat="1" ht="15" customHeight="1" x14ac:dyDescent="0.2">
      <c r="A5" s="36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138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132</v>
      </c>
    </row>
    <row r="8" spans="1:12" s="5" customFormat="1" ht="15" customHeight="1" x14ac:dyDescent="0.2">
      <c r="A8" s="20" t="s">
        <v>3</v>
      </c>
      <c r="B8" s="24" t="s">
        <v>165</v>
      </c>
    </row>
    <row r="9" spans="1:12" s="5" customFormat="1" ht="15" customHeight="1" x14ac:dyDescent="0.2">
      <c r="A9" s="20" t="s">
        <v>164</v>
      </c>
      <c r="B9" s="24" t="s">
        <v>216</v>
      </c>
      <c r="C9" s="24"/>
      <c r="H9" s="181"/>
      <c r="I9" s="181"/>
      <c r="J9" s="181"/>
      <c r="K9" s="181"/>
    </row>
    <row r="10" spans="1:12" s="5" customFormat="1" ht="15" customHeight="1" x14ac:dyDescent="0.2">
      <c r="A10" s="20" t="s">
        <v>245</v>
      </c>
      <c r="B10" s="24" t="s">
        <v>246</v>
      </c>
      <c r="C10" s="24"/>
      <c r="G10" s="236"/>
      <c r="H10" s="181"/>
      <c r="I10" s="181"/>
      <c r="J10" s="181"/>
      <c r="K10" s="181"/>
    </row>
    <row r="11" spans="1:12" s="12" customFormat="1" ht="15" customHeight="1" x14ac:dyDescent="0.2">
      <c r="A11" s="37" t="s">
        <v>110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137</v>
      </c>
      <c r="B12" s="26" t="s">
        <v>133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112</v>
      </c>
      <c r="B13" s="25" t="s">
        <v>120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113</v>
      </c>
      <c r="B14" s="25" t="s">
        <v>166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111</v>
      </c>
      <c r="B16" s="25" t="s">
        <v>122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136</v>
      </c>
      <c r="B18" s="24" t="s">
        <v>124</v>
      </c>
      <c r="C18" s="24"/>
      <c r="D18" s="24"/>
      <c r="E18" s="24"/>
    </row>
    <row r="19" spans="1:11" s="19" customFormat="1" ht="15" customHeight="1" x14ac:dyDescent="0.2">
      <c r="A19" s="14" t="s">
        <v>136</v>
      </c>
      <c r="B19" s="24" t="s">
        <v>125</v>
      </c>
      <c r="C19" s="10"/>
      <c r="D19" s="10"/>
      <c r="E19" s="10"/>
    </row>
    <row r="20" spans="1:11" s="19" customFormat="1" ht="15" customHeight="1" x14ac:dyDescent="0.2">
      <c r="A20" s="14" t="s">
        <v>136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136</v>
      </c>
      <c r="B21" s="24" t="s">
        <v>174</v>
      </c>
    </row>
    <row r="22" spans="1:11" ht="15" customHeight="1" x14ac:dyDescent="0.2">
      <c r="A22" s="14"/>
      <c r="B22" s="24"/>
    </row>
    <row r="23" spans="1:11" x14ac:dyDescent="0.2">
      <c r="E23" s="34"/>
      <c r="G23" s="33"/>
    </row>
    <row r="29" spans="1:11" x14ac:dyDescent="0.2">
      <c r="A29" s="317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333" t="s">
        <v>255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ht="13.5" thickBot="1" x14ac:dyDescent="0.25">
      <c r="A32" s="318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9" t="s">
        <v>219</v>
      </c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1">
    <mergeCell ref="A31:K31"/>
  </mergeCells>
  <phoneticPr fontId="14" type="noConversion"/>
  <hyperlinks>
    <hyperlink ref="A31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E644"/>
  <sheetViews>
    <sheetView zoomScale="85" zoomScaleNormal="85" workbookViewId="0">
      <selection activeCell="A5" sqref="A5"/>
    </sheetView>
  </sheetViews>
  <sheetFormatPr defaultRowHeight="12.75" x14ac:dyDescent="0.2"/>
  <cols>
    <col min="1" max="1" width="46.7109375" customWidth="1"/>
    <col min="2" max="2" width="13" customWidth="1"/>
    <col min="3" max="3" width="12.42578125" customWidth="1"/>
    <col min="4" max="4" width="11.7109375" customWidth="1"/>
    <col min="5" max="6" width="12.42578125" customWidth="1"/>
    <col min="7" max="7" width="13" customWidth="1"/>
    <col min="8" max="8" width="14" style="10" customWidth="1"/>
    <col min="9" max="9" width="9.28515625" style="161" customWidth="1"/>
    <col min="10" max="10" width="9.140625" style="329"/>
    <col min="11" max="11" width="9.140625" style="328"/>
    <col min="13" max="29" width="9.140625" style="330"/>
  </cols>
  <sheetData>
    <row r="1" spans="1:31" s="6" customFormat="1" ht="20.25" customHeight="1" x14ac:dyDescent="0.2">
      <c r="A1" s="344" t="s">
        <v>122</v>
      </c>
      <c r="B1" s="344"/>
      <c r="C1" s="344"/>
      <c r="D1" s="344"/>
      <c r="E1" s="344"/>
      <c r="F1" s="344"/>
      <c r="G1" s="344"/>
      <c r="H1" s="345"/>
      <c r="I1" s="161"/>
      <c r="J1" s="321"/>
      <c r="K1" s="321"/>
      <c r="L1" s="16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161"/>
      <c r="AE1" s="161"/>
    </row>
    <row r="2" spans="1:31" s="6" customFormat="1" x14ac:dyDescent="0.2">
      <c r="A2" s="125" t="s">
        <v>121</v>
      </c>
      <c r="B2" s="52"/>
      <c r="C2" s="52"/>
      <c r="D2" s="52"/>
      <c r="E2" s="52"/>
      <c r="F2" s="52"/>
      <c r="G2" s="52"/>
      <c r="H2" s="52"/>
      <c r="I2" s="161"/>
      <c r="J2" s="321"/>
      <c r="K2" s="321"/>
      <c r="L2" s="16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161"/>
      <c r="AE2" s="161"/>
    </row>
    <row r="3" spans="1:31" s="6" customFormat="1" ht="50.25" customHeight="1" x14ac:dyDescent="0.2">
      <c r="A3" s="53" t="s">
        <v>123</v>
      </c>
      <c r="B3" s="54">
        <v>2014</v>
      </c>
      <c r="C3" s="54">
        <v>2015</v>
      </c>
      <c r="D3" s="54">
        <v>2016</v>
      </c>
      <c r="E3" s="54">
        <v>2017</v>
      </c>
      <c r="F3" s="54">
        <v>2018</v>
      </c>
      <c r="G3" s="54" t="s">
        <v>259</v>
      </c>
      <c r="H3" s="54" t="s">
        <v>261</v>
      </c>
      <c r="I3" s="161"/>
      <c r="J3" s="321"/>
      <c r="K3" s="321"/>
      <c r="L3" s="16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161"/>
      <c r="AE3" s="161"/>
    </row>
    <row r="4" spans="1:31" s="6" customFormat="1" x14ac:dyDescent="0.2">
      <c r="A4" s="55" t="s">
        <v>66</v>
      </c>
      <c r="B4" s="58">
        <v>100225</v>
      </c>
      <c r="C4" s="56">
        <v>117701</v>
      </c>
      <c r="D4" s="56">
        <v>126531.29065867356</v>
      </c>
      <c r="E4" s="56">
        <v>138953.33234318224</v>
      </c>
      <c r="F4" s="211">
        <v>85932.272946415964</v>
      </c>
      <c r="G4" s="211">
        <v>107305.61928792301</v>
      </c>
      <c r="H4" s="211">
        <v>108295.21855726</v>
      </c>
      <c r="I4" s="161"/>
      <c r="J4" s="321"/>
      <c r="K4" s="321"/>
      <c r="L4" s="16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161"/>
      <c r="AE4" s="161"/>
    </row>
    <row r="5" spans="1:31" s="6" customFormat="1" x14ac:dyDescent="0.2">
      <c r="A5" s="55" t="s">
        <v>256</v>
      </c>
      <c r="B5" s="58">
        <v>5718</v>
      </c>
      <c r="C5" s="58">
        <v>7503</v>
      </c>
      <c r="D5" s="58">
        <v>7860.59308014</v>
      </c>
      <c r="E5" s="58">
        <v>7088.9805865899998</v>
      </c>
      <c r="F5" s="211">
        <v>6192.21750892</v>
      </c>
      <c r="G5" s="211">
        <v>7269.6302553799997</v>
      </c>
      <c r="H5" s="211">
        <v>7061.0416623399997</v>
      </c>
      <c r="I5" s="161"/>
      <c r="J5" s="321"/>
      <c r="K5" s="321"/>
      <c r="L5" s="16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161"/>
      <c r="AE5" s="161"/>
    </row>
    <row r="6" spans="1:31" s="6" customFormat="1" x14ac:dyDescent="0.2">
      <c r="A6" s="55" t="s">
        <v>67</v>
      </c>
      <c r="B6" s="59">
        <v>396211</v>
      </c>
      <c r="C6" s="58">
        <v>441493</v>
      </c>
      <c r="D6" s="58">
        <v>441084.20999658824</v>
      </c>
      <c r="E6" s="58">
        <v>479970.96508883248</v>
      </c>
      <c r="F6" s="211">
        <v>438053.75002589403</v>
      </c>
      <c r="G6" s="211">
        <v>483652.91820091102</v>
      </c>
      <c r="H6" s="211">
        <v>482692.03487734072</v>
      </c>
      <c r="I6" s="161"/>
      <c r="J6" s="321"/>
      <c r="K6" s="321"/>
      <c r="L6" s="16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161"/>
      <c r="AE6" s="161"/>
    </row>
    <row r="7" spans="1:31" s="6" customFormat="1" x14ac:dyDescent="0.2">
      <c r="A7" s="55" t="s">
        <v>207</v>
      </c>
      <c r="B7" s="59">
        <v>20946</v>
      </c>
      <c r="C7" s="59">
        <v>20445</v>
      </c>
      <c r="D7" s="59">
        <v>21138.819168000002</v>
      </c>
      <c r="E7" s="59">
        <v>28978.830571999999</v>
      </c>
      <c r="F7" s="211">
        <v>28946.032285000001</v>
      </c>
      <c r="G7" s="211">
        <v>43101.828356999999</v>
      </c>
      <c r="H7" s="211">
        <v>42452.729928000001</v>
      </c>
      <c r="I7" s="161"/>
      <c r="J7" s="321"/>
      <c r="K7" s="321"/>
      <c r="L7" s="16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161"/>
      <c r="AE7" s="161"/>
    </row>
    <row r="8" spans="1:31" s="6" customFormat="1" x14ac:dyDescent="0.2">
      <c r="A8" s="55" t="s">
        <v>235</v>
      </c>
      <c r="B8" s="59"/>
      <c r="C8" s="59"/>
      <c r="D8" s="59">
        <v>0</v>
      </c>
      <c r="E8" s="59">
        <v>0</v>
      </c>
      <c r="F8" s="211">
        <v>61.669911999999997</v>
      </c>
      <c r="G8" s="211">
        <v>1488.7021087683645</v>
      </c>
      <c r="H8" s="211">
        <v>1643.990748741963</v>
      </c>
      <c r="I8" s="161"/>
      <c r="J8" s="321"/>
      <c r="K8" s="321"/>
      <c r="L8" s="16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161"/>
      <c r="AE8" s="161"/>
    </row>
    <row r="9" spans="1:31" s="6" customFormat="1" x14ac:dyDescent="0.2">
      <c r="A9" s="55" t="s">
        <v>68</v>
      </c>
      <c r="B9" s="60">
        <v>8927</v>
      </c>
      <c r="C9" s="59">
        <v>10589</v>
      </c>
      <c r="D9" s="59">
        <v>10876.172352</v>
      </c>
      <c r="E9" s="59">
        <v>13538.134747</v>
      </c>
      <c r="F9" s="211">
        <v>13221.313563</v>
      </c>
      <c r="G9" s="211">
        <v>14823.887919999999</v>
      </c>
      <c r="H9" s="211">
        <v>14712.846527</v>
      </c>
      <c r="I9" s="161"/>
      <c r="J9" s="321"/>
      <c r="K9" s="321"/>
      <c r="L9" s="16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161"/>
      <c r="AE9" s="161"/>
    </row>
    <row r="10" spans="1:31" s="6" customFormat="1" x14ac:dyDescent="0.2">
      <c r="A10" s="55" t="s">
        <v>69</v>
      </c>
      <c r="B10" s="58">
        <v>40068</v>
      </c>
      <c r="C10" s="60">
        <v>39306</v>
      </c>
      <c r="D10" s="60">
        <v>41479.595000000001</v>
      </c>
      <c r="E10" s="60">
        <v>50859.817261600001</v>
      </c>
      <c r="F10" s="211">
        <v>48477.073000260003</v>
      </c>
      <c r="G10" s="211">
        <v>56554.587803319999</v>
      </c>
      <c r="H10" s="211">
        <v>57138.340563559999</v>
      </c>
      <c r="I10" s="161"/>
      <c r="J10" s="321"/>
      <c r="K10" s="321"/>
      <c r="L10" s="16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161"/>
      <c r="AE10" s="161"/>
    </row>
    <row r="11" spans="1:31" s="6" customFormat="1" x14ac:dyDescent="0.2">
      <c r="A11" s="55" t="s">
        <v>70</v>
      </c>
      <c r="B11" s="56">
        <v>8864</v>
      </c>
      <c r="C11" s="58">
        <v>10281</v>
      </c>
      <c r="D11" s="58">
        <v>12077.550971000001</v>
      </c>
      <c r="E11" s="58">
        <v>14058.59909</v>
      </c>
      <c r="F11" s="211">
        <v>13324.914193000001</v>
      </c>
      <c r="G11" s="211">
        <v>13554.874129</v>
      </c>
      <c r="H11" s="211">
        <v>13212.248189</v>
      </c>
      <c r="I11" s="161"/>
      <c r="J11" s="321"/>
      <c r="K11" s="321"/>
      <c r="L11" s="16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161"/>
      <c r="AE11" s="161"/>
    </row>
    <row r="12" spans="1:31" s="6" customFormat="1" x14ac:dyDescent="0.2">
      <c r="A12" s="55" t="s">
        <v>71</v>
      </c>
      <c r="B12" s="58">
        <v>60582</v>
      </c>
      <c r="C12" s="58">
        <v>66985</v>
      </c>
      <c r="D12" s="58">
        <v>69876.673464265026</v>
      </c>
      <c r="E12" s="58">
        <v>90603.586580030329</v>
      </c>
      <c r="F12" s="211">
        <v>80547.893949734294</v>
      </c>
      <c r="G12" s="211">
        <v>101461.3328739367</v>
      </c>
      <c r="H12" s="211">
        <v>102406.9547520074</v>
      </c>
      <c r="I12" s="161"/>
      <c r="J12" s="321"/>
      <c r="K12" s="321"/>
      <c r="L12" s="16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161"/>
      <c r="AE12" s="161"/>
    </row>
    <row r="13" spans="1:31" s="6" customFormat="1" x14ac:dyDescent="0.2">
      <c r="A13" s="55" t="s">
        <v>141</v>
      </c>
      <c r="B13" s="58">
        <v>158092</v>
      </c>
      <c r="C13" s="58">
        <v>166384</v>
      </c>
      <c r="D13" s="58">
        <v>179616.369194</v>
      </c>
      <c r="E13" s="58">
        <v>188288.27763900001</v>
      </c>
      <c r="F13" s="211">
        <v>177370.465089</v>
      </c>
      <c r="G13" s="211">
        <v>201955.63902599999</v>
      </c>
      <c r="H13" s="211">
        <v>205011.47950700001</v>
      </c>
      <c r="I13" s="161"/>
      <c r="J13" s="321"/>
      <c r="K13" s="321"/>
      <c r="L13" s="16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161"/>
      <c r="AE13" s="161"/>
    </row>
    <row r="14" spans="1:31" s="6" customFormat="1" x14ac:dyDescent="0.2">
      <c r="A14" s="55" t="s">
        <v>115</v>
      </c>
      <c r="B14" s="58">
        <v>519487</v>
      </c>
      <c r="C14" s="58">
        <v>556253</v>
      </c>
      <c r="D14" s="58">
        <v>702872.77767221839</v>
      </c>
      <c r="E14" s="58">
        <v>775738.70446953422</v>
      </c>
      <c r="F14" s="211">
        <v>749081.93182512023</v>
      </c>
      <c r="G14" s="211">
        <v>883422.61499056488</v>
      </c>
      <c r="H14" s="211">
        <v>894487.66388861847</v>
      </c>
      <c r="I14" s="161"/>
      <c r="J14" s="321"/>
      <c r="K14" s="321"/>
      <c r="L14" s="16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161"/>
      <c r="AE14" s="161"/>
    </row>
    <row r="15" spans="1:31" s="6" customFormat="1" x14ac:dyDescent="0.2">
      <c r="A15" s="55" t="s">
        <v>72</v>
      </c>
      <c r="B15" s="58">
        <v>43166</v>
      </c>
      <c r="C15" s="58">
        <v>50754</v>
      </c>
      <c r="D15" s="58">
        <v>54364.738123663396</v>
      </c>
      <c r="E15" s="58">
        <v>60629.527097667888</v>
      </c>
      <c r="F15" s="211">
        <v>58121.357938980997</v>
      </c>
      <c r="G15" s="211">
        <v>60192.720764267622</v>
      </c>
      <c r="H15" s="211">
        <v>60313.679682299437</v>
      </c>
      <c r="I15" s="161"/>
      <c r="J15" s="321"/>
      <c r="K15" s="321"/>
      <c r="L15" s="16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161"/>
      <c r="AE15" s="161"/>
    </row>
    <row r="16" spans="1:31" s="6" customFormat="1" x14ac:dyDescent="0.2">
      <c r="A16" s="55" t="s">
        <v>176</v>
      </c>
      <c r="B16" s="58">
        <v>305114</v>
      </c>
      <c r="C16" s="58">
        <v>319804</v>
      </c>
      <c r="D16" s="58">
        <v>329370.97447959002</v>
      </c>
      <c r="E16" s="58">
        <v>329928.8732109</v>
      </c>
      <c r="F16" s="211">
        <v>293319.24082648999</v>
      </c>
      <c r="G16" s="211">
        <v>336510.22730999999</v>
      </c>
      <c r="H16" s="211">
        <v>338897.43938659999</v>
      </c>
      <c r="I16" s="161"/>
      <c r="J16" s="321"/>
      <c r="K16" s="321"/>
      <c r="L16" s="16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161"/>
      <c r="AE16" s="161"/>
    </row>
    <row r="17" spans="1:31" s="6" customFormat="1" x14ac:dyDescent="0.2">
      <c r="A17" s="55" t="s">
        <v>202</v>
      </c>
      <c r="B17" s="58"/>
      <c r="C17" s="58"/>
      <c r="D17" s="58">
        <v>856.86467860000005</v>
      </c>
      <c r="E17" s="58">
        <v>1431.9589974999999</v>
      </c>
      <c r="F17" s="211">
        <v>1456.4824853800001</v>
      </c>
      <c r="G17" s="211">
        <v>0</v>
      </c>
      <c r="H17" s="211">
        <v>0</v>
      </c>
      <c r="I17" s="161"/>
      <c r="J17" s="321"/>
      <c r="K17" s="321"/>
      <c r="L17" s="16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161"/>
      <c r="AE17" s="161"/>
    </row>
    <row r="18" spans="1:31" s="6" customFormat="1" x14ac:dyDescent="0.2">
      <c r="A18" s="55" t="s">
        <v>58</v>
      </c>
      <c r="B18" s="58">
        <v>46912</v>
      </c>
      <c r="C18" s="58">
        <v>45408</v>
      </c>
      <c r="D18" s="58">
        <v>50162.39109656286</v>
      </c>
      <c r="E18" s="58">
        <v>55770.286268530886</v>
      </c>
      <c r="F18" s="211">
        <v>47829.910196908844</v>
      </c>
      <c r="G18" s="211">
        <v>52227.229135524882</v>
      </c>
      <c r="H18" s="211">
        <v>51804.972297249158</v>
      </c>
      <c r="I18" s="161"/>
      <c r="J18" s="321"/>
      <c r="K18" s="321"/>
      <c r="L18" s="16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161"/>
      <c r="AE18" s="161"/>
    </row>
    <row r="19" spans="1:31" s="6" customFormat="1" x14ac:dyDescent="0.2">
      <c r="A19" s="83" t="s">
        <v>15</v>
      </c>
      <c r="B19" s="61">
        <v>1714312</v>
      </c>
      <c r="C19" s="61">
        <v>1852906</v>
      </c>
      <c r="D19" s="61">
        <v>2048169.0199353017</v>
      </c>
      <c r="E19" s="61">
        <v>2235839.8739523678</v>
      </c>
      <c r="F19" s="185">
        <v>2041936.5257461038</v>
      </c>
      <c r="G19" s="185">
        <v>2363521.8121625967</v>
      </c>
      <c r="H19" s="185">
        <v>2380130.6405670177</v>
      </c>
      <c r="I19" s="161"/>
      <c r="J19" s="321"/>
      <c r="K19" s="321"/>
      <c r="L19" s="16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161"/>
      <c r="AE19" s="161"/>
    </row>
    <row r="20" spans="1:31" s="161" customFormat="1" x14ac:dyDescent="0.2">
      <c r="J20" s="321"/>
      <c r="K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</row>
    <row r="21" spans="1:31" s="161" customFormat="1" x14ac:dyDescent="0.2">
      <c r="E21" s="287"/>
      <c r="F21" s="287"/>
      <c r="G21" s="287"/>
      <c r="H21" s="287"/>
      <c r="J21" s="321"/>
      <c r="K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</row>
    <row r="22" spans="1:31" s="161" customFormat="1" x14ac:dyDescent="0.2">
      <c r="F22" s="288"/>
      <c r="G22" s="288"/>
      <c r="H22" s="288"/>
      <c r="J22" s="321"/>
      <c r="K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</row>
    <row r="23" spans="1:31" s="161" customFormat="1" x14ac:dyDescent="0.2">
      <c r="J23" s="321"/>
      <c r="K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</row>
    <row r="24" spans="1:31" s="161" customFormat="1" x14ac:dyDescent="0.2">
      <c r="G24" s="197"/>
      <c r="J24" s="321"/>
      <c r="K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</row>
    <row r="25" spans="1:31" s="161" customFormat="1" x14ac:dyDescent="0.2">
      <c r="J25" s="321"/>
      <c r="K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</row>
    <row r="26" spans="1:31" s="161" customFormat="1" x14ac:dyDescent="0.2">
      <c r="F26" s="28"/>
      <c r="G26" s="28"/>
      <c r="H26" s="10"/>
      <c r="J26" s="321"/>
      <c r="K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</row>
    <row r="27" spans="1:31" s="161" customFormat="1" x14ac:dyDescent="0.2">
      <c r="J27" s="321"/>
      <c r="K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</row>
    <row r="28" spans="1:31" s="161" customFormat="1" x14ac:dyDescent="0.2">
      <c r="D28" s="287"/>
      <c r="E28" s="287"/>
      <c r="F28" s="287"/>
      <c r="J28" s="321"/>
      <c r="K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</row>
    <row r="29" spans="1:31" s="161" customFormat="1" x14ac:dyDescent="0.2">
      <c r="J29" s="321"/>
      <c r="K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</row>
    <row r="30" spans="1:31" s="161" customFormat="1" x14ac:dyDescent="0.2">
      <c r="F30" s="197"/>
      <c r="G30" s="197"/>
      <c r="H30" s="197"/>
      <c r="J30" s="321"/>
      <c r="K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</row>
    <row r="31" spans="1:31" s="161" customFormat="1" x14ac:dyDescent="0.2">
      <c r="J31" s="321"/>
      <c r="K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</row>
    <row r="32" spans="1:31" s="161" customFormat="1" x14ac:dyDescent="0.2">
      <c r="J32" s="321"/>
      <c r="K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</row>
    <row r="33" spans="6:29" s="161" customFormat="1" x14ac:dyDescent="0.2">
      <c r="J33" s="321"/>
      <c r="K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</row>
    <row r="34" spans="6:29" s="161" customFormat="1" x14ac:dyDescent="0.2">
      <c r="J34" s="321"/>
      <c r="K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</row>
    <row r="35" spans="6:29" s="161" customFormat="1" x14ac:dyDescent="0.2">
      <c r="J35" s="321"/>
      <c r="K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</row>
    <row r="36" spans="6:29" s="161" customFormat="1" x14ac:dyDescent="0.2">
      <c r="J36" s="321"/>
      <c r="K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</row>
    <row r="37" spans="6:29" s="161" customFormat="1" x14ac:dyDescent="0.2">
      <c r="J37" s="321"/>
      <c r="K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</row>
    <row r="38" spans="6:29" s="161" customFormat="1" x14ac:dyDescent="0.2">
      <c r="J38" s="321"/>
      <c r="K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</row>
    <row r="39" spans="6:29" s="161" customFormat="1" x14ac:dyDescent="0.2">
      <c r="J39" s="321"/>
      <c r="K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</row>
    <row r="40" spans="6:29" s="161" customFormat="1" x14ac:dyDescent="0.2">
      <c r="F40" s="288"/>
      <c r="G40" s="288"/>
      <c r="H40" s="288"/>
      <c r="J40" s="321"/>
      <c r="K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</row>
    <row r="41" spans="6:29" s="161" customFormat="1" x14ac:dyDescent="0.2">
      <c r="J41" s="321"/>
      <c r="K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</row>
    <row r="42" spans="6:29" s="161" customFormat="1" x14ac:dyDescent="0.2">
      <c r="J42" s="321"/>
      <c r="K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</row>
    <row r="43" spans="6:29" s="161" customFormat="1" x14ac:dyDescent="0.2">
      <c r="F43" s="288"/>
      <c r="G43" s="288"/>
      <c r="H43" s="288"/>
      <c r="J43" s="321"/>
      <c r="K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/>
      <c r="AC43" s="321"/>
    </row>
    <row r="44" spans="6:29" s="161" customFormat="1" x14ac:dyDescent="0.2">
      <c r="F44" s="288"/>
      <c r="G44" s="288"/>
      <c r="H44" s="288"/>
      <c r="J44" s="321"/>
      <c r="K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</row>
    <row r="45" spans="6:29" s="161" customFormat="1" x14ac:dyDescent="0.2">
      <c r="J45" s="321"/>
      <c r="K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</row>
    <row r="46" spans="6:29" s="161" customFormat="1" x14ac:dyDescent="0.2">
      <c r="J46" s="321"/>
      <c r="K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</row>
    <row r="47" spans="6:29" s="161" customFormat="1" x14ac:dyDescent="0.2">
      <c r="J47" s="321"/>
      <c r="K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</row>
    <row r="48" spans="6:29" s="161" customFormat="1" x14ac:dyDescent="0.2">
      <c r="J48" s="321"/>
      <c r="K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</row>
    <row r="49" spans="1:29" s="161" customFormat="1" x14ac:dyDescent="0.2">
      <c r="J49" s="321"/>
      <c r="K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/>
      <c r="AC49" s="321"/>
    </row>
    <row r="50" spans="1:29" s="161" customFormat="1" x14ac:dyDescent="0.2">
      <c r="J50" s="321"/>
      <c r="K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</row>
    <row r="51" spans="1:29" s="161" customFormat="1" x14ac:dyDescent="0.2">
      <c r="J51" s="321"/>
      <c r="K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</row>
    <row r="52" spans="1:29" s="161" customFormat="1" x14ac:dyDescent="0.2">
      <c r="J52" s="321"/>
      <c r="K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</row>
    <row r="53" spans="1:29" s="161" customFormat="1" x14ac:dyDescent="0.2">
      <c r="J53" s="321"/>
      <c r="K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</row>
    <row r="54" spans="1:29" s="161" customFormat="1" x14ac:dyDescent="0.2">
      <c r="J54" s="321"/>
      <c r="K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</row>
    <row r="55" spans="1:29" s="161" customFormat="1" x14ac:dyDescent="0.2">
      <c r="J55" s="321"/>
      <c r="K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</row>
    <row r="56" spans="1:29" s="161" customFormat="1" x14ac:dyDescent="0.2">
      <c r="J56" s="321"/>
      <c r="K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</row>
    <row r="57" spans="1:29" s="161" customFormat="1" x14ac:dyDescent="0.2">
      <c r="J57" s="321"/>
      <c r="K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321"/>
      <c r="AB57" s="321"/>
      <c r="AC57" s="321"/>
    </row>
    <row r="58" spans="1:29" s="161" customFormat="1" x14ac:dyDescent="0.2">
      <c r="J58" s="321"/>
      <c r="K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</row>
    <row r="59" spans="1:29" s="161" customFormat="1" x14ac:dyDescent="0.2">
      <c r="J59" s="321"/>
      <c r="K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  <c r="AA59" s="321"/>
      <c r="AB59" s="321"/>
      <c r="AC59" s="321"/>
    </row>
    <row r="60" spans="1:29" s="161" customFormat="1" x14ac:dyDescent="0.2">
      <c r="J60" s="321"/>
      <c r="K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  <c r="AA60" s="321"/>
      <c r="AB60" s="321"/>
      <c r="AC60" s="321"/>
    </row>
    <row r="61" spans="1:29" x14ac:dyDescent="0.2">
      <c r="A61" s="161"/>
      <c r="B61" s="161"/>
      <c r="C61" s="161"/>
      <c r="D61" s="161"/>
      <c r="E61" s="161"/>
      <c r="F61" s="161"/>
      <c r="G61" s="161"/>
      <c r="H61" s="161"/>
    </row>
    <row r="62" spans="1:29" x14ac:dyDescent="0.2">
      <c r="A62" s="161"/>
      <c r="B62" s="161"/>
      <c r="C62" s="161"/>
      <c r="D62" s="161"/>
      <c r="E62" s="161"/>
      <c r="F62" s="161"/>
      <c r="G62" s="161"/>
      <c r="H62" s="161"/>
    </row>
    <row r="63" spans="1:29" x14ac:dyDescent="0.2">
      <c r="A63" s="161"/>
      <c r="B63" s="161"/>
      <c r="C63" s="161"/>
      <c r="D63" s="161"/>
      <c r="E63" s="161"/>
      <c r="F63" s="161"/>
      <c r="G63" s="161"/>
      <c r="H63" s="161"/>
    </row>
    <row r="64" spans="1:29" x14ac:dyDescent="0.2">
      <c r="A64" s="161"/>
      <c r="B64" s="161"/>
      <c r="C64" s="161"/>
      <c r="D64" s="161"/>
      <c r="E64" s="161"/>
      <c r="F64" s="161"/>
      <c r="G64" s="161"/>
      <c r="H64" s="161"/>
    </row>
    <row r="65" spans="1:8" x14ac:dyDescent="0.2">
      <c r="A65" s="161"/>
      <c r="B65" s="161"/>
      <c r="C65" s="161"/>
      <c r="D65" s="161"/>
      <c r="E65" s="161"/>
      <c r="F65" s="161"/>
      <c r="G65" s="161"/>
      <c r="H65" s="161"/>
    </row>
    <row r="66" spans="1:8" x14ac:dyDescent="0.2">
      <c r="A66" s="161"/>
      <c r="B66" s="161"/>
      <c r="C66" s="161"/>
      <c r="D66" s="161"/>
      <c r="E66" s="161"/>
      <c r="F66" s="161"/>
      <c r="G66" s="161"/>
      <c r="H66" s="161"/>
    </row>
    <row r="67" spans="1:8" x14ac:dyDescent="0.2">
      <c r="A67" s="161"/>
      <c r="B67" s="161"/>
      <c r="C67" s="161"/>
      <c r="D67" s="161"/>
      <c r="E67" s="161"/>
      <c r="F67" s="161"/>
      <c r="G67" s="161"/>
      <c r="H67" s="161"/>
    </row>
    <row r="68" spans="1:8" x14ac:dyDescent="0.2">
      <c r="A68" s="161"/>
      <c r="B68" s="161"/>
      <c r="C68" s="161"/>
      <c r="D68" s="161"/>
      <c r="E68" s="161"/>
      <c r="F68" s="161"/>
      <c r="G68" s="161"/>
      <c r="H68" s="161"/>
    </row>
    <row r="69" spans="1:8" x14ac:dyDescent="0.2">
      <c r="A69" s="161"/>
      <c r="B69" s="161"/>
      <c r="C69" s="161"/>
      <c r="D69" s="161"/>
      <c r="E69" s="161"/>
      <c r="F69" s="161"/>
      <c r="G69" s="161"/>
      <c r="H69" s="161"/>
    </row>
    <row r="70" spans="1:8" x14ac:dyDescent="0.2">
      <c r="A70" s="161"/>
      <c r="B70" s="161"/>
      <c r="C70" s="161"/>
      <c r="D70" s="161"/>
      <c r="E70" s="161"/>
      <c r="F70" s="161"/>
      <c r="G70" s="161"/>
      <c r="H70" s="161"/>
    </row>
    <row r="71" spans="1:8" x14ac:dyDescent="0.2">
      <c r="A71" s="161"/>
      <c r="B71" s="161"/>
      <c r="C71" s="161"/>
      <c r="D71" s="161"/>
      <c r="E71" s="161"/>
      <c r="F71" s="161"/>
      <c r="G71" s="161"/>
      <c r="H71" s="161"/>
    </row>
    <row r="72" spans="1:8" x14ac:dyDescent="0.2">
      <c r="A72" s="161"/>
      <c r="B72" s="161"/>
      <c r="C72" s="161"/>
      <c r="D72" s="161"/>
      <c r="E72" s="161"/>
      <c r="F72" s="161"/>
      <c r="G72" s="161"/>
      <c r="H72" s="161"/>
    </row>
    <row r="73" spans="1:8" x14ac:dyDescent="0.2">
      <c r="A73" s="161"/>
      <c r="B73" s="161"/>
      <c r="C73" s="161"/>
      <c r="D73" s="161"/>
      <c r="E73" s="161"/>
      <c r="F73" s="161"/>
      <c r="G73" s="161"/>
      <c r="H73" s="161"/>
    </row>
    <row r="74" spans="1:8" x14ac:dyDescent="0.2">
      <c r="A74" s="161"/>
      <c r="B74" s="161"/>
      <c r="C74" s="161"/>
      <c r="D74" s="161"/>
      <c r="E74" s="161"/>
      <c r="F74" s="161"/>
      <c r="G74" s="161"/>
      <c r="H74" s="161"/>
    </row>
    <row r="75" spans="1:8" x14ac:dyDescent="0.2">
      <c r="A75" s="161"/>
      <c r="B75" s="161"/>
      <c r="C75" s="161"/>
      <c r="D75" s="161"/>
      <c r="E75" s="161"/>
      <c r="F75" s="161"/>
      <c r="G75" s="161"/>
      <c r="H75" s="161"/>
    </row>
    <row r="76" spans="1:8" x14ac:dyDescent="0.2">
      <c r="A76" s="161"/>
      <c r="B76" s="161"/>
      <c r="C76" s="161"/>
      <c r="D76" s="161"/>
      <c r="E76" s="161"/>
      <c r="F76" s="161"/>
      <c r="G76" s="161"/>
      <c r="H76" s="161"/>
    </row>
    <row r="77" spans="1:8" x14ac:dyDescent="0.2">
      <c r="A77" s="161"/>
      <c r="B77" s="161"/>
      <c r="C77" s="161"/>
      <c r="D77" s="161"/>
      <c r="E77" s="161"/>
      <c r="F77" s="161"/>
      <c r="G77" s="161"/>
      <c r="H77" s="161"/>
    </row>
    <row r="78" spans="1:8" x14ac:dyDescent="0.2">
      <c r="A78" s="161"/>
      <c r="B78" s="161"/>
      <c r="C78" s="161"/>
      <c r="D78" s="161"/>
      <c r="E78" s="161"/>
      <c r="F78" s="161"/>
      <c r="G78" s="161"/>
      <c r="H78" s="161"/>
    </row>
    <row r="79" spans="1:8" x14ac:dyDescent="0.2">
      <c r="A79" s="161"/>
      <c r="B79" s="161"/>
      <c r="C79" s="161"/>
      <c r="D79" s="161"/>
      <c r="E79" s="161"/>
      <c r="F79" s="161"/>
      <c r="G79" s="161"/>
      <c r="H79" s="161"/>
    </row>
    <row r="80" spans="1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  <row r="87" spans="8:8" x14ac:dyDescent="0.2">
      <c r="H87"/>
    </row>
    <row r="88" spans="8:8" x14ac:dyDescent="0.2">
      <c r="H88"/>
    </row>
    <row r="89" spans="8:8" x14ac:dyDescent="0.2">
      <c r="H89"/>
    </row>
    <row r="90" spans="8:8" x14ac:dyDescent="0.2">
      <c r="H90"/>
    </row>
    <row r="91" spans="8:8" x14ac:dyDescent="0.2">
      <c r="H91"/>
    </row>
    <row r="92" spans="8:8" x14ac:dyDescent="0.2">
      <c r="H92"/>
    </row>
    <row r="93" spans="8:8" x14ac:dyDescent="0.2">
      <c r="H93"/>
    </row>
    <row r="94" spans="8:8" x14ac:dyDescent="0.2">
      <c r="H94"/>
    </row>
    <row r="95" spans="8:8" x14ac:dyDescent="0.2">
      <c r="H95"/>
    </row>
    <row r="96" spans="8:8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</sheetData>
  <mergeCells count="1">
    <mergeCell ref="A1:H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7" sqref="A7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64" t="s">
        <v>173</v>
      </c>
      <c r="B1" s="365"/>
      <c r="C1" s="365"/>
      <c r="D1" s="365"/>
      <c r="E1" s="365"/>
      <c r="F1" s="365"/>
      <c r="G1" s="365"/>
      <c r="H1" s="366"/>
    </row>
    <row r="2" spans="1:12" ht="13.15" customHeight="1" x14ac:dyDescent="0.2">
      <c r="A2" s="95" t="s">
        <v>126</v>
      </c>
      <c r="B2" s="96">
        <v>2014</v>
      </c>
      <c r="C2" s="96">
        <v>2015</v>
      </c>
      <c r="D2" s="97">
        <v>2016</v>
      </c>
      <c r="E2" s="97">
        <v>2017</v>
      </c>
      <c r="F2" s="97">
        <v>2018</v>
      </c>
      <c r="G2" s="97" t="s">
        <v>259</v>
      </c>
      <c r="H2" s="97" t="s">
        <v>261</v>
      </c>
    </row>
    <row r="3" spans="1:12" x14ac:dyDescent="0.2">
      <c r="A3" s="98" t="s">
        <v>16</v>
      </c>
      <c r="B3" s="99">
        <v>691521</v>
      </c>
      <c r="C3" s="100">
        <v>751016</v>
      </c>
      <c r="D3" s="100">
        <f>'2.2. Foreninger typer'!C45</f>
        <v>821050.0594646734</v>
      </c>
      <c r="E3" s="100">
        <f>'2.2. Foreninger typer'!D45</f>
        <v>945116.93536188651</v>
      </c>
      <c r="F3" s="100">
        <f>'2.2. Foreninger typer'!E45</f>
        <v>917918.8694499936</v>
      </c>
      <c r="G3" s="100">
        <v>1075933.6007561516</v>
      </c>
      <c r="H3" s="100">
        <f>'2.2. Foreninger typer'!G45</f>
        <v>1089942.8805856341</v>
      </c>
      <c r="I3" s="8"/>
      <c r="J3" s="8"/>
      <c r="L3" s="213"/>
    </row>
    <row r="4" spans="1:12" x14ac:dyDescent="0.2">
      <c r="A4" s="98" t="s">
        <v>17</v>
      </c>
      <c r="B4" s="99">
        <v>984660</v>
      </c>
      <c r="C4" s="100">
        <v>1059560</v>
      </c>
      <c r="D4" s="100">
        <f>'2.2. Foreninger typer'!C63</f>
        <v>1177021.8826191609</v>
      </c>
      <c r="E4" s="100">
        <f>'2.2. Foreninger typer'!D63</f>
        <v>1234798.8935740327</v>
      </c>
      <c r="F4" s="100">
        <f>'2.2. Foreninger typer'!E63</f>
        <v>1065845.0828130115</v>
      </c>
      <c r="G4" s="100">
        <v>1217493.5958338778</v>
      </c>
      <c r="H4" s="100">
        <f>'2.2. Foreninger typer'!G63</f>
        <v>1222049.6732245213</v>
      </c>
    </row>
    <row r="5" spans="1:12" x14ac:dyDescent="0.2">
      <c r="A5" s="98" t="s">
        <v>18</v>
      </c>
      <c r="B5" s="99">
        <v>38131</v>
      </c>
      <c r="C5" s="100">
        <v>42359</v>
      </c>
      <c r="D5" s="100">
        <f>'2.2. Foreninger typer'!C70</f>
        <v>50097.213172867472</v>
      </c>
      <c r="E5" s="100">
        <f>'2.2. Foreninger typer'!D70</f>
        <v>55924.045016448821</v>
      </c>
      <c r="F5" s="100">
        <f>'2.2. Foreninger typer'!E70</f>
        <v>58172.573483098859</v>
      </c>
      <c r="G5" s="100">
        <v>70094.615572567433</v>
      </c>
      <c r="H5" s="100">
        <f>'2.2. Foreninger typer'!G70</f>
        <v>69047.834870861509</v>
      </c>
    </row>
    <row r="6" spans="1:12" x14ac:dyDescent="0.2">
      <c r="A6" s="109" t="s">
        <v>0</v>
      </c>
      <c r="B6" s="110">
        <v>1714312</v>
      </c>
      <c r="C6" s="111">
        <v>1852934</v>
      </c>
      <c r="D6" s="111">
        <f>SUM(D3:D5)</f>
        <v>2048169.1552567016</v>
      </c>
      <c r="E6" s="111">
        <f>SUM(E3:E5)</f>
        <v>2235839.8739523683</v>
      </c>
      <c r="F6" s="111">
        <f>SUM(F3:F5)</f>
        <v>2041936.5257461038</v>
      </c>
      <c r="G6" s="183">
        <v>2363521.8121625972</v>
      </c>
      <c r="H6" s="184">
        <f>SUM(H3:H5)</f>
        <v>2381040.3886810169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64" t="s">
        <v>247</v>
      </c>
      <c r="B8" s="365"/>
      <c r="C8" s="365"/>
      <c r="D8" s="365"/>
      <c r="E8" s="365"/>
      <c r="F8" s="365"/>
      <c r="G8" s="365"/>
      <c r="H8" s="366"/>
      <c r="I8" s="8"/>
    </row>
    <row r="9" spans="1:12" x14ac:dyDescent="0.2">
      <c r="A9" s="95" t="s">
        <v>126</v>
      </c>
      <c r="B9" s="96"/>
      <c r="C9" s="97"/>
      <c r="D9" s="97"/>
      <c r="E9" s="97"/>
      <c r="F9" s="97">
        <v>2018</v>
      </c>
      <c r="G9" s="97" t="s">
        <v>259</v>
      </c>
      <c r="H9" s="97" t="s">
        <v>261</v>
      </c>
      <c r="I9" s="8"/>
    </row>
    <row r="10" spans="1:12" x14ac:dyDescent="0.2">
      <c r="A10" s="98" t="s">
        <v>16</v>
      </c>
      <c r="B10" s="99"/>
      <c r="C10" s="100"/>
      <c r="D10" s="100"/>
      <c r="E10" s="100"/>
      <c r="F10" s="100">
        <f>'2.2. Foreninger typer'!H45</f>
        <v>809284.63970748626</v>
      </c>
      <c r="G10" s="100">
        <v>931837.96561172768</v>
      </c>
      <c r="H10" s="100">
        <f>'2.2. Foreninger typer'!J45</f>
        <v>944502.02143120591</v>
      </c>
      <c r="I10" s="8"/>
    </row>
    <row r="11" spans="1:12" x14ac:dyDescent="0.2">
      <c r="A11" s="98" t="s">
        <v>17</v>
      </c>
      <c r="B11" s="99"/>
      <c r="C11" s="100"/>
      <c r="D11" s="100"/>
      <c r="E11" s="100"/>
      <c r="F11" s="100">
        <f>'2.2. Foreninger typer'!H63</f>
        <v>1006623.6027062559</v>
      </c>
      <c r="G11" s="100">
        <v>1151441.9637176164</v>
      </c>
      <c r="H11" s="100">
        <f>'2.2. Foreninger typer'!J63</f>
        <v>1156949.9511125137</v>
      </c>
      <c r="I11" s="8"/>
    </row>
    <row r="12" spans="1:12" x14ac:dyDescent="0.2">
      <c r="A12" s="98" t="s">
        <v>18</v>
      </c>
      <c r="B12" s="99"/>
      <c r="C12" s="100"/>
      <c r="D12" s="100"/>
      <c r="E12" s="100"/>
      <c r="F12" s="100">
        <f>'2.2. Foreninger typer'!H70</f>
        <v>54329.153071308501</v>
      </c>
      <c r="G12" s="100">
        <v>63645.535990672317</v>
      </c>
      <c r="H12" s="100">
        <f>'2.2. Foreninger typer'!J70</f>
        <v>62738.939120299721</v>
      </c>
      <c r="I12" s="8"/>
    </row>
    <row r="13" spans="1:12" x14ac:dyDescent="0.2">
      <c r="A13" s="109" t="s">
        <v>0</v>
      </c>
      <c r="B13" s="110"/>
      <c r="C13" s="111"/>
      <c r="D13" s="111"/>
      <c r="E13" s="183"/>
      <c r="F13" s="183">
        <f>SUM(F9:F12)</f>
        <v>1872255.3954850505</v>
      </c>
      <c r="G13" s="183">
        <v>2146925.4653200163</v>
      </c>
      <c r="H13" s="183">
        <f>SUM(H10:H12)</f>
        <v>2164190.9116640193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64" t="s">
        <v>172</v>
      </c>
      <c r="B15" s="365"/>
      <c r="C15" s="365"/>
      <c r="D15" s="365"/>
      <c r="E15" s="365"/>
      <c r="F15" s="365"/>
      <c r="G15" s="365"/>
      <c r="H15" s="366"/>
    </row>
    <row r="16" spans="1:12" ht="12.75" customHeight="1" x14ac:dyDescent="0.2">
      <c r="A16" s="101" t="s">
        <v>126</v>
      </c>
      <c r="B16" s="102">
        <v>2016</v>
      </c>
      <c r="C16" s="102">
        <v>2017</v>
      </c>
      <c r="D16" s="102">
        <v>2018</v>
      </c>
      <c r="E16" s="102">
        <v>2019</v>
      </c>
      <c r="F16" s="102" t="s">
        <v>259</v>
      </c>
      <c r="G16" s="102" t="s">
        <v>261</v>
      </c>
      <c r="H16" s="102" t="s">
        <v>244</v>
      </c>
    </row>
    <row r="17" spans="1:14" ht="12.75" customHeight="1" x14ac:dyDescent="0.2">
      <c r="A17" s="103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6223.3529897885892</v>
      </c>
      <c r="G17" s="58">
        <f>'2.3 Foreninger nettokøb'!H45</f>
        <v>19156.006967331632</v>
      </c>
      <c r="H17" s="58">
        <f>'2.3 Foreninger nettokøb'!I45</f>
        <v>19156.006967331632</v>
      </c>
    </row>
    <row r="18" spans="1:14" x14ac:dyDescent="0.2">
      <c r="A18" s="103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-9590.026574572772</v>
      </c>
      <c r="G18" s="58">
        <v>-3674.2481828295677</v>
      </c>
      <c r="H18" s="58">
        <v>-3674.2481828295677</v>
      </c>
    </row>
    <row r="19" spans="1:14" x14ac:dyDescent="0.2">
      <c r="A19" s="103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1747.0060837542765</v>
      </c>
      <c r="G19" s="58">
        <v>-530.22780979324034</v>
      </c>
      <c r="H19" s="58">
        <v>-530.22780979324034</v>
      </c>
    </row>
    <row r="20" spans="1:14" x14ac:dyDescent="0.2">
      <c r="A20" s="112" t="s">
        <v>0</v>
      </c>
      <c r="B20" s="70">
        <v>7349.4690585505696</v>
      </c>
      <c r="C20" s="70">
        <v>63319.40496816954</v>
      </c>
      <c r="D20" s="182">
        <v>48245.504309918811</v>
      </c>
      <c r="E20" s="182">
        <v>14107.021651720432</v>
      </c>
      <c r="F20" s="182">
        <v>-1619.6675010299064</v>
      </c>
      <c r="G20" s="182">
        <f>SUM(G17:G19)</f>
        <v>14951.530974708825</v>
      </c>
      <c r="H20" s="182">
        <f>SUM(H17:H19)</f>
        <v>14951.530974708825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64" t="s">
        <v>248</v>
      </c>
      <c r="B22" s="365"/>
      <c r="C22" s="365"/>
      <c r="D22" s="365"/>
      <c r="E22" s="365"/>
      <c r="F22" s="365"/>
      <c r="G22" s="365"/>
      <c r="H22" s="366"/>
    </row>
    <row r="23" spans="1:14" x14ac:dyDescent="0.2">
      <c r="A23" s="101" t="s">
        <v>126</v>
      </c>
      <c r="B23" s="102"/>
      <c r="C23" s="102"/>
      <c r="D23" s="102"/>
      <c r="E23" s="102">
        <v>2019</v>
      </c>
      <c r="F23" s="97" t="s">
        <v>259</v>
      </c>
      <c r="G23" s="97" t="s">
        <v>261</v>
      </c>
      <c r="H23" s="102" t="s">
        <v>244</v>
      </c>
    </row>
    <row r="24" spans="1:14" x14ac:dyDescent="0.2">
      <c r="A24" s="103" t="s">
        <v>16</v>
      </c>
      <c r="B24" s="58"/>
      <c r="C24" s="58"/>
      <c r="D24" s="58"/>
      <c r="E24" s="58">
        <v>40171.491307790777</v>
      </c>
      <c r="F24" s="58">
        <v>9067.6062679120096</v>
      </c>
      <c r="G24" s="58">
        <f>'2.3 Foreninger nettokøb'!L45</f>
        <v>16775.221596781073</v>
      </c>
      <c r="H24" s="58">
        <f>'2.3 Foreninger nettokøb'!M45</f>
        <v>16775.221596781073</v>
      </c>
    </row>
    <row r="25" spans="1:14" ht="12.75" customHeight="1" x14ac:dyDescent="0.2">
      <c r="A25" s="103" t="s">
        <v>17</v>
      </c>
      <c r="B25" s="58"/>
      <c r="C25" s="58"/>
      <c r="D25" s="58"/>
      <c r="E25" s="58">
        <v>-10585.865820445719</v>
      </c>
      <c r="F25" s="324">
        <v>-8321.9670008029861</v>
      </c>
      <c r="G25" s="324">
        <v>-1490.8990448156549</v>
      </c>
      <c r="H25" s="324">
        <v>-1490.8990448156549</v>
      </c>
    </row>
    <row r="26" spans="1:14" x14ac:dyDescent="0.2">
      <c r="A26" s="103" t="s">
        <v>18</v>
      </c>
      <c r="B26" s="58"/>
      <c r="C26" s="58"/>
      <c r="D26" s="58"/>
      <c r="E26" s="58">
        <v>764.5871536838099</v>
      </c>
      <c r="F26" s="58">
        <v>-62.171109071918387</v>
      </c>
      <c r="G26" s="58">
        <v>-408.21595320969612</v>
      </c>
      <c r="H26" s="58">
        <v>-408.21595320969612</v>
      </c>
    </row>
    <row r="27" spans="1:14" x14ac:dyDescent="0.2">
      <c r="A27" s="112" t="s">
        <v>0</v>
      </c>
      <c r="B27" s="70"/>
      <c r="C27" s="70"/>
      <c r="D27" s="70"/>
      <c r="E27" s="182">
        <f>SUM(E24:E26)</f>
        <v>30350.212641028869</v>
      </c>
      <c r="F27" s="182">
        <f>SUM(F24:F26)</f>
        <v>683.46815803710501</v>
      </c>
      <c r="G27" s="182">
        <f>SUM(G24:G26)</f>
        <v>14876.106598755723</v>
      </c>
      <c r="H27" s="182">
        <f>SUM(H24:H26)</f>
        <v>14876.106598755723</v>
      </c>
    </row>
    <row r="28" spans="1:14" x14ac:dyDescent="0.2">
      <c r="A28" s="263"/>
      <c r="B28" s="264"/>
      <c r="C28" s="264"/>
      <c r="D28" s="264"/>
      <c r="E28" s="265"/>
      <c r="F28" s="265"/>
      <c r="G28" s="265"/>
      <c r="H28" s="265"/>
    </row>
    <row r="29" spans="1:14" ht="15" customHeight="1" x14ac:dyDescent="0.2">
      <c r="A29" s="367" t="s">
        <v>185</v>
      </c>
      <c r="B29" s="368"/>
      <c r="C29" s="368"/>
      <c r="D29" s="368"/>
      <c r="E29" s="368"/>
      <c r="F29" s="368"/>
      <c r="G29" s="368"/>
      <c r="H29" s="369"/>
    </row>
    <row r="30" spans="1:14" ht="12" customHeight="1" x14ac:dyDescent="0.2">
      <c r="A30" s="104"/>
      <c r="B30" s="105">
        <v>2014</v>
      </c>
      <c r="C30" s="105">
        <v>2015</v>
      </c>
      <c r="D30" s="105">
        <v>2016</v>
      </c>
      <c r="E30" s="106">
        <v>2017</v>
      </c>
      <c r="F30" s="106">
        <v>2018</v>
      </c>
      <c r="G30" s="106" t="s">
        <v>259</v>
      </c>
      <c r="H30" s="106" t="s">
        <v>261</v>
      </c>
    </row>
    <row r="31" spans="1:14" x14ac:dyDescent="0.2">
      <c r="A31" s="107" t="s">
        <v>16</v>
      </c>
      <c r="B31" s="58">
        <v>511</v>
      </c>
      <c r="C31" s="58">
        <v>555</v>
      </c>
      <c r="D31" s="164">
        <v>579</v>
      </c>
      <c r="E31" s="164">
        <v>794</v>
      </c>
      <c r="F31" s="164">
        <v>818</v>
      </c>
      <c r="G31" s="164">
        <v>848</v>
      </c>
      <c r="H31" s="164">
        <f>'1.3.Antal detailfonde'!H46</f>
        <v>848</v>
      </c>
    </row>
    <row r="32" spans="1:14" ht="14.25" customHeight="1" x14ac:dyDescent="0.2">
      <c r="A32" s="107" t="s">
        <v>17</v>
      </c>
      <c r="B32" s="58">
        <v>332</v>
      </c>
      <c r="C32" s="58">
        <v>349</v>
      </c>
      <c r="D32" s="164">
        <v>357</v>
      </c>
      <c r="E32" s="164">
        <v>357</v>
      </c>
      <c r="F32" s="164">
        <v>361</v>
      </c>
      <c r="G32" s="164">
        <v>360</v>
      </c>
      <c r="H32" s="164">
        <v>360</v>
      </c>
      <c r="J32" s="8"/>
      <c r="K32" s="8"/>
      <c r="N32" s="216"/>
    </row>
    <row r="33" spans="1:15" ht="14.25" customHeight="1" x14ac:dyDescent="0.2">
      <c r="A33" s="107" t="s">
        <v>18</v>
      </c>
      <c r="B33" s="58">
        <v>89</v>
      </c>
      <c r="C33" s="58">
        <v>131</v>
      </c>
      <c r="D33" s="164">
        <v>144</v>
      </c>
      <c r="E33" s="164">
        <v>141</v>
      </c>
      <c r="F33" s="164">
        <v>141</v>
      </c>
      <c r="G33" s="164">
        <v>140</v>
      </c>
      <c r="H33" s="164">
        <v>141</v>
      </c>
      <c r="N33" s="214"/>
      <c r="O33" s="212"/>
    </row>
    <row r="34" spans="1:15" x14ac:dyDescent="0.2">
      <c r="A34" s="112" t="s">
        <v>0</v>
      </c>
      <c r="B34" s="114">
        <v>932</v>
      </c>
      <c r="C34" s="114">
        <v>1035</v>
      </c>
      <c r="D34" s="114">
        <v>1080</v>
      </c>
      <c r="E34" s="114">
        <v>1287</v>
      </c>
      <c r="F34" s="114">
        <v>1320</v>
      </c>
      <c r="G34" s="114">
        <v>1348</v>
      </c>
      <c r="H34" s="114">
        <f>SUM(H31:H33)</f>
        <v>1349</v>
      </c>
      <c r="N34" s="215"/>
      <c r="O34" s="212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12"/>
    </row>
    <row r="36" spans="1:15" ht="15" x14ac:dyDescent="0.2">
      <c r="A36" s="367" t="s">
        <v>171</v>
      </c>
      <c r="B36" s="368"/>
      <c r="C36" s="368"/>
      <c r="D36" s="368"/>
      <c r="E36" s="368"/>
      <c r="F36" s="368"/>
      <c r="G36" s="368"/>
      <c r="H36" s="369"/>
    </row>
    <row r="37" spans="1:15" x14ac:dyDescent="0.2">
      <c r="A37" s="95" t="s">
        <v>126</v>
      </c>
      <c r="B37" s="105">
        <v>2014</v>
      </c>
      <c r="C37" s="105">
        <v>2015</v>
      </c>
      <c r="D37" s="135">
        <v>2016</v>
      </c>
      <c r="E37" s="106">
        <v>2017</v>
      </c>
      <c r="F37" s="106">
        <v>2018</v>
      </c>
      <c r="G37" s="106" t="s">
        <v>259</v>
      </c>
      <c r="H37" s="106" t="s">
        <v>261</v>
      </c>
    </row>
    <row r="38" spans="1:15" x14ac:dyDescent="0.2">
      <c r="A38" s="132" t="s">
        <v>213</v>
      </c>
      <c r="B38" s="58">
        <v>744104</v>
      </c>
      <c r="C38" s="164">
        <v>804981</v>
      </c>
      <c r="D38" s="164">
        <v>871784.85622108425</v>
      </c>
      <c r="E38" s="164">
        <v>960859.02534518018</v>
      </c>
      <c r="F38" s="164">
        <v>932622.08767209249</v>
      </c>
      <c r="G38" s="164">
        <v>1076477.2952443035</v>
      </c>
      <c r="H38" s="108">
        <v>1088230.1104805332</v>
      </c>
    </row>
    <row r="39" spans="1:15" x14ac:dyDescent="0.2">
      <c r="A39" s="107" t="s">
        <v>209</v>
      </c>
      <c r="B39" s="58"/>
      <c r="C39" s="164"/>
      <c r="D39" s="164">
        <v>871180.49848081428</v>
      </c>
      <c r="E39" s="164">
        <v>948380.01786530949</v>
      </c>
      <c r="F39" s="164">
        <v>911641.59676736931</v>
      </c>
      <c r="G39" s="164">
        <v>1042290.8496560835</v>
      </c>
      <c r="H39" s="108">
        <v>1052893.7238990131</v>
      </c>
      <c r="K39" s="8"/>
      <c r="L39" s="8"/>
      <c r="N39" s="216"/>
    </row>
    <row r="40" spans="1:15" x14ac:dyDescent="0.2">
      <c r="A40" s="107" t="s">
        <v>210</v>
      </c>
      <c r="B40" s="58"/>
      <c r="C40" s="164"/>
      <c r="D40" s="164">
        <v>604.35774027000002</v>
      </c>
      <c r="E40" s="164">
        <v>12479.007479870741</v>
      </c>
      <c r="F40" s="164">
        <v>20980.490904723178</v>
      </c>
      <c r="G40" s="164">
        <v>34186.445588219998</v>
      </c>
      <c r="H40" s="108">
        <v>35336.386581519997</v>
      </c>
      <c r="N40" s="214"/>
    </row>
    <row r="41" spans="1:15" x14ac:dyDescent="0.2">
      <c r="A41" s="132" t="s">
        <v>208</v>
      </c>
      <c r="B41" s="58">
        <v>970207</v>
      </c>
      <c r="C41" s="164">
        <v>1047926</v>
      </c>
      <c r="D41" s="164">
        <v>1176384.1637142173</v>
      </c>
      <c r="E41" s="164">
        <v>1274980.8486071881</v>
      </c>
      <c r="F41" s="164">
        <v>1109314.4380740118</v>
      </c>
      <c r="G41" s="164">
        <v>1286858.8982569629</v>
      </c>
      <c r="H41" s="108">
        <v>1286766.2458238916</v>
      </c>
      <c r="N41" s="215"/>
    </row>
    <row r="42" spans="1:15" x14ac:dyDescent="0.2">
      <c r="A42" s="107" t="s">
        <v>178</v>
      </c>
      <c r="B42" s="58">
        <v>970004</v>
      </c>
      <c r="C42" s="164">
        <v>1047695</v>
      </c>
      <c r="D42" s="164">
        <v>1176148.9234072173</v>
      </c>
      <c r="E42" s="164">
        <v>1274868.947058188</v>
      </c>
      <c r="F42" s="164">
        <v>1107158.7030898919</v>
      </c>
      <c r="G42" s="164">
        <v>1281503.0850328929</v>
      </c>
      <c r="H42" s="108">
        <v>1286640.5967586015</v>
      </c>
      <c r="J42" s="8"/>
    </row>
    <row r="43" spans="1:15" x14ac:dyDescent="0.2">
      <c r="A43" s="107" t="s">
        <v>179</v>
      </c>
      <c r="B43" s="58">
        <v>203</v>
      </c>
      <c r="C43" s="164">
        <v>231</v>
      </c>
      <c r="D43" s="164">
        <v>235.240307</v>
      </c>
      <c r="E43" s="164">
        <v>111.901549</v>
      </c>
      <c r="F43" s="164">
        <v>2155.7349841199998</v>
      </c>
      <c r="G43" s="164">
        <v>5355.8132240699997</v>
      </c>
      <c r="H43" s="108">
        <v>125.64906529000001</v>
      </c>
    </row>
    <row r="44" spans="1:15" x14ac:dyDescent="0.2">
      <c r="A44" s="113" t="s">
        <v>0</v>
      </c>
      <c r="B44" s="114">
        <v>1714312</v>
      </c>
      <c r="C44" s="114">
        <v>1852908</v>
      </c>
      <c r="D44" s="114">
        <v>2048169.0199353015</v>
      </c>
      <c r="E44" s="184">
        <v>2235839.8739523683</v>
      </c>
      <c r="F44" s="184">
        <v>2041936.5257461043</v>
      </c>
      <c r="G44" s="184">
        <v>2363336.1935012667</v>
      </c>
      <c r="H44" s="184">
        <v>2381040.3886810169</v>
      </c>
    </row>
    <row r="45" spans="1:15" x14ac:dyDescent="0.2">
      <c r="C45" s="8"/>
      <c r="K45" s="216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19"/>
      <c r="E48" s="319"/>
      <c r="F48" s="319"/>
      <c r="G48" s="8"/>
      <c r="H48" s="8"/>
    </row>
    <row r="53" spans="7:9" x14ac:dyDescent="0.2">
      <c r="G53" s="189"/>
    </row>
    <row r="58" spans="7:9" x14ac:dyDescent="0.2">
      <c r="G58" s="189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2"/>
  <sheetViews>
    <sheetView zoomScale="85" zoomScaleNormal="85" workbookViewId="0">
      <selection activeCell="A3" sqref="A3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8" width="16.7109375" style="1" customWidth="1"/>
    <col min="9" max="9" width="15.7109375" style="1" customWidth="1"/>
    <col min="10" max="10" width="16.7109375" style="1" customWidth="1"/>
    <col min="11" max="16384" width="11.42578125" style="1"/>
  </cols>
  <sheetData>
    <row r="1" spans="1:10" ht="21" customHeight="1" x14ac:dyDescent="0.2">
      <c r="A1" s="335" t="s">
        <v>180</v>
      </c>
      <c r="B1" s="335"/>
      <c r="C1" s="335"/>
      <c r="D1" s="335"/>
      <c r="E1" s="335"/>
      <c r="F1" s="335"/>
      <c r="G1" s="335"/>
      <c r="H1" s="302"/>
      <c r="I1" s="303"/>
      <c r="J1" s="304"/>
    </row>
    <row r="2" spans="1:10" ht="21" customHeight="1" x14ac:dyDescent="0.2">
      <c r="A2" s="339" t="s">
        <v>254</v>
      </c>
      <c r="B2" s="339"/>
      <c r="C2" s="339"/>
      <c r="D2" s="339"/>
      <c r="E2" s="339"/>
      <c r="F2" s="339"/>
      <c r="G2" s="340"/>
      <c r="H2" s="336" t="s">
        <v>249</v>
      </c>
      <c r="I2" s="337"/>
      <c r="J2" s="338"/>
    </row>
    <row r="3" spans="1:10" x14ac:dyDescent="0.2">
      <c r="A3" s="39" t="s">
        <v>128</v>
      </c>
      <c r="B3" s="42">
        <v>2015</v>
      </c>
      <c r="C3" s="42">
        <v>2016</v>
      </c>
      <c r="D3" s="42">
        <v>2017</v>
      </c>
      <c r="E3" s="42">
        <v>2018</v>
      </c>
      <c r="F3" s="175" t="s">
        <v>259</v>
      </c>
      <c r="G3" s="175" t="s">
        <v>261</v>
      </c>
      <c r="H3" s="221">
        <v>2018</v>
      </c>
      <c r="I3" s="175" t="s">
        <v>259</v>
      </c>
      <c r="J3" s="175" t="s">
        <v>261</v>
      </c>
    </row>
    <row r="4" spans="1:10" x14ac:dyDescent="0.2">
      <c r="A4" s="115" t="s">
        <v>31</v>
      </c>
      <c r="B4" s="116">
        <v>38064</v>
      </c>
      <c r="C4" s="116">
        <v>29649.397048699531</v>
      </c>
      <c r="D4" s="116">
        <v>30344.764810747991</v>
      </c>
      <c r="E4" s="176">
        <v>25732.097134319989</v>
      </c>
      <c r="F4" s="176">
        <v>27538.238925279999</v>
      </c>
      <c r="G4" s="176">
        <v>27303.375196749999</v>
      </c>
      <c r="H4" s="222">
        <v>23694.742612419999</v>
      </c>
      <c r="I4" s="176">
        <v>24588.321300212909</v>
      </c>
      <c r="J4" s="176">
        <v>24449.995162327265</v>
      </c>
    </row>
    <row r="5" spans="1:10" x14ac:dyDescent="0.2">
      <c r="A5" s="146" t="s">
        <v>192</v>
      </c>
      <c r="B5" s="147">
        <v>259</v>
      </c>
      <c r="C5" s="147">
        <v>204.096068</v>
      </c>
      <c r="D5" s="147">
        <v>188.21595199999999</v>
      </c>
      <c r="E5" s="147">
        <v>181.870373</v>
      </c>
      <c r="F5" s="147">
        <v>124.24859600000001</v>
      </c>
      <c r="G5" s="147">
        <v>103.356516</v>
      </c>
      <c r="H5" s="223">
        <v>96.236465240000001</v>
      </c>
      <c r="I5" s="147">
        <v>124.24859549999999</v>
      </c>
      <c r="J5" s="147">
        <v>103.3565158</v>
      </c>
    </row>
    <row r="6" spans="1:10" x14ac:dyDescent="0.2">
      <c r="A6" s="47" t="s">
        <v>32</v>
      </c>
      <c r="B6" s="48">
        <v>0</v>
      </c>
      <c r="C6" s="48">
        <v>0</v>
      </c>
      <c r="D6" s="48">
        <v>0</v>
      </c>
      <c r="E6" s="177">
        <v>2055.0830121199997</v>
      </c>
      <c r="F6" s="177">
        <v>5357.9712900000004</v>
      </c>
      <c r="G6" s="177">
        <v>5408.1976869999999</v>
      </c>
      <c r="H6" s="223">
        <v>2054.9799119999998</v>
      </c>
      <c r="I6" s="177">
        <v>4772.3315948952204</v>
      </c>
      <c r="J6" s="177">
        <v>4828.5211708938295</v>
      </c>
    </row>
    <row r="7" spans="1:10" ht="14.25" customHeight="1" x14ac:dyDescent="0.2">
      <c r="A7" s="47" t="s">
        <v>50</v>
      </c>
      <c r="B7" s="48">
        <v>21357</v>
      </c>
      <c r="C7" s="48">
        <v>22932.511241323456</v>
      </c>
      <c r="D7" s="48">
        <v>29504.067272901866</v>
      </c>
      <c r="E7" s="177">
        <v>29377.1961269413</v>
      </c>
      <c r="F7" s="177">
        <v>28253.646643259999</v>
      </c>
      <c r="G7" s="177">
        <v>27721.33417564</v>
      </c>
      <c r="H7" s="223">
        <v>21478.27239315</v>
      </c>
      <c r="I7" s="177">
        <v>20079.747633794927</v>
      </c>
      <c r="J7" s="177">
        <v>19917.474488131978</v>
      </c>
    </row>
    <row r="8" spans="1:10" ht="13.5" customHeight="1" x14ac:dyDescent="0.2">
      <c r="A8" s="47" t="s">
        <v>33</v>
      </c>
      <c r="B8" s="48">
        <v>1169</v>
      </c>
      <c r="C8" s="48">
        <v>976.66222889999995</v>
      </c>
      <c r="D8" s="48">
        <v>1169.0174145000001</v>
      </c>
      <c r="E8" s="177">
        <v>693.91916509999999</v>
      </c>
      <c r="F8" s="177">
        <v>586.51919029999999</v>
      </c>
      <c r="G8" s="177">
        <v>553.73003849999998</v>
      </c>
      <c r="H8" s="223">
        <v>693.91916530000003</v>
      </c>
      <c r="I8" s="177">
        <v>586.51919072999999</v>
      </c>
      <c r="J8" s="177">
        <v>553.73003806999998</v>
      </c>
    </row>
    <row r="9" spans="1:10" ht="12.75" customHeight="1" x14ac:dyDescent="0.2">
      <c r="A9" s="47" t="s">
        <v>34</v>
      </c>
      <c r="B9" s="48">
        <v>27996</v>
      </c>
      <c r="C9" s="48">
        <v>25587.120531805602</v>
      </c>
      <c r="D9" s="48">
        <v>31017.851568010057</v>
      </c>
      <c r="E9" s="177">
        <v>24581.794160739042</v>
      </c>
      <c r="F9" s="177">
        <v>22884.154476809999</v>
      </c>
      <c r="G9" s="177">
        <v>22459.160515799998</v>
      </c>
      <c r="H9" s="223">
        <v>21626.642323707227</v>
      </c>
      <c r="I9" s="177">
        <v>20676.610646852419</v>
      </c>
      <c r="J9" s="177">
        <v>20302.743855966481</v>
      </c>
    </row>
    <row r="10" spans="1:10" x14ac:dyDescent="0.2">
      <c r="A10" s="47" t="s">
        <v>35</v>
      </c>
      <c r="B10" s="48">
        <v>8943</v>
      </c>
      <c r="C10" s="48">
        <v>9614.8520363533989</v>
      </c>
      <c r="D10" s="48">
        <v>11695.865877658889</v>
      </c>
      <c r="E10" s="177">
        <v>9116.0579046046387</v>
      </c>
      <c r="F10" s="177">
        <v>8973.6737574700001</v>
      </c>
      <c r="G10" s="177">
        <v>8626.1493467500004</v>
      </c>
      <c r="H10" s="223">
        <v>8447.3405634699993</v>
      </c>
      <c r="I10" s="177">
        <v>8252.1007902002912</v>
      </c>
      <c r="J10" s="177">
        <v>7991.5656903165163</v>
      </c>
    </row>
    <row r="11" spans="1:10" x14ac:dyDescent="0.2">
      <c r="A11" s="47" t="s">
        <v>36</v>
      </c>
      <c r="B11" s="48">
        <v>165518</v>
      </c>
      <c r="C11" s="48">
        <v>189281.06854752294</v>
      </c>
      <c r="D11" s="48">
        <v>204626.87076999948</v>
      </c>
      <c r="E11" s="177">
        <v>192922.15149406882</v>
      </c>
      <c r="F11" s="177">
        <v>263084.88248060882</v>
      </c>
      <c r="G11" s="177">
        <v>263366.19545092591</v>
      </c>
      <c r="H11" s="223">
        <v>166888.7604361561</v>
      </c>
      <c r="I11" s="177">
        <v>214056.73575801455</v>
      </c>
      <c r="J11" s="177">
        <v>214832.97398909053</v>
      </c>
    </row>
    <row r="12" spans="1:10" x14ac:dyDescent="0.2">
      <c r="A12" s="47" t="s">
        <v>37</v>
      </c>
      <c r="B12" s="48">
        <v>1251</v>
      </c>
      <c r="C12" s="48">
        <v>762.34983199999999</v>
      </c>
      <c r="D12" s="48">
        <v>965.78345339999998</v>
      </c>
      <c r="E12" s="177">
        <v>771.98947090000001</v>
      </c>
      <c r="F12" s="177">
        <v>819.12551670000005</v>
      </c>
      <c r="G12" s="177">
        <v>782.09804910000003</v>
      </c>
      <c r="H12" s="223">
        <v>771.98947090000001</v>
      </c>
      <c r="I12" s="177">
        <v>819.12551671999995</v>
      </c>
      <c r="J12" s="177">
        <v>782.09804908000001</v>
      </c>
    </row>
    <row r="13" spans="1:10" x14ac:dyDescent="0.2">
      <c r="A13" s="47" t="s">
        <v>51</v>
      </c>
      <c r="B13" s="48">
        <v>1210</v>
      </c>
      <c r="C13" s="48">
        <v>787.65689479999992</v>
      </c>
      <c r="D13" s="48">
        <v>1080.5240759999999</v>
      </c>
      <c r="E13" s="177">
        <v>1090.1512620000001</v>
      </c>
      <c r="F13" s="177">
        <v>1543.1</v>
      </c>
      <c r="G13" s="177">
        <v>1696.3358459999999</v>
      </c>
      <c r="H13" s="223">
        <v>1090.1512620000001</v>
      </c>
      <c r="I13" s="177">
        <v>1543.09999995</v>
      </c>
      <c r="J13" s="177">
        <v>1696.3358456000001</v>
      </c>
    </row>
    <row r="14" spans="1:10" x14ac:dyDescent="0.2">
      <c r="A14" s="47" t="s">
        <v>38</v>
      </c>
      <c r="B14" s="48">
        <v>4890</v>
      </c>
      <c r="C14" s="48">
        <v>4788.1763092644906</v>
      </c>
      <c r="D14" s="48">
        <v>5744.7136534276997</v>
      </c>
      <c r="E14" s="177">
        <v>4570.1298372220999</v>
      </c>
      <c r="F14" s="177">
        <v>3092.1102998599999</v>
      </c>
      <c r="G14" s="177">
        <v>3209.75092021</v>
      </c>
      <c r="H14" s="223">
        <v>2657.2098031599999</v>
      </c>
      <c r="I14" s="177">
        <v>2621.8068712205313</v>
      </c>
      <c r="J14" s="177">
        <v>2754.7790573120974</v>
      </c>
    </row>
    <row r="15" spans="1:10" x14ac:dyDescent="0.2">
      <c r="A15" s="47" t="s">
        <v>39</v>
      </c>
      <c r="B15" s="48">
        <v>1302</v>
      </c>
      <c r="C15" s="48">
        <v>979.14951020000001</v>
      </c>
      <c r="D15" s="48">
        <v>1028.0822926000001</v>
      </c>
      <c r="E15" s="177">
        <v>760.13523099999998</v>
      </c>
      <c r="F15" s="177">
        <v>735.09034429999997</v>
      </c>
      <c r="G15" s="177">
        <v>697.84105829999999</v>
      </c>
      <c r="H15" s="223">
        <v>760.13523099999998</v>
      </c>
      <c r="I15" s="177">
        <v>735.09034430999998</v>
      </c>
      <c r="J15" s="177">
        <v>697.84105835000003</v>
      </c>
    </row>
    <row r="16" spans="1:10" x14ac:dyDescent="0.2">
      <c r="A16" s="47" t="s">
        <v>40</v>
      </c>
      <c r="B16" s="48">
        <v>298</v>
      </c>
      <c r="C16" s="48">
        <v>321.24304866</v>
      </c>
      <c r="D16" s="48">
        <v>920.31688339999994</v>
      </c>
      <c r="E16" s="177">
        <v>520.23334280000006</v>
      </c>
      <c r="F16" s="177">
        <v>1925.780199</v>
      </c>
      <c r="G16" s="177">
        <v>1960.132713</v>
      </c>
      <c r="H16" s="223">
        <v>520.23334279999995</v>
      </c>
      <c r="I16" s="177">
        <v>1914.7353330999999</v>
      </c>
      <c r="J16" s="177">
        <v>1949.2135952000001</v>
      </c>
    </row>
    <row r="17" spans="1:10" x14ac:dyDescent="0.2">
      <c r="A17" s="47" t="s">
        <v>41</v>
      </c>
      <c r="B17" s="48">
        <v>489</v>
      </c>
      <c r="C17" s="48">
        <v>478.24029138999998</v>
      </c>
      <c r="D17" s="48">
        <v>451.30888898000001</v>
      </c>
      <c r="E17" s="177">
        <v>321.82317397000003</v>
      </c>
      <c r="F17" s="177">
        <v>163.05673909999999</v>
      </c>
      <c r="G17" s="177">
        <v>150.94421990000001</v>
      </c>
      <c r="H17" s="223">
        <v>321.82317397000003</v>
      </c>
      <c r="I17" s="177">
        <v>163.05673906999999</v>
      </c>
      <c r="J17" s="177">
        <v>150.94421990999999</v>
      </c>
    </row>
    <row r="18" spans="1:10" x14ac:dyDescent="0.2">
      <c r="A18" s="47" t="s">
        <v>42</v>
      </c>
      <c r="B18" s="48">
        <v>28170</v>
      </c>
      <c r="C18" s="48">
        <v>29912.21234611535</v>
      </c>
      <c r="D18" s="48">
        <v>24114.326049493822</v>
      </c>
      <c r="E18" s="177">
        <v>22244.184005001673</v>
      </c>
      <c r="F18" s="177">
        <v>25043.488422670001</v>
      </c>
      <c r="G18" s="177">
        <v>25046.982374660001</v>
      </c>
      <c r="H18" s="223">
        <v>17718.047058100459</v>
      </c>
      <c r="I18" s="177">
        <v>22087.760878269935</v>
      </c>
      <c r="J18" s="177">
        <v>22211.524558150926</v>
      </c>
    </row>
    <row r="19" spans="1:10" ht="13.5" customHeight="1" x14ac:dyDescent="0.2">
      <c r="A19" s="47" t="s">
        <v>43</v>
      </c>
      <c r="B19" s="48">
        <v>2026</v>
      </c>
      <c r="C19" s="48">
        <v>1730.7652769706099</v>
      </c>
      <c r="D19" s="48">
        <v>1085.9841365203599</v>
      </c>
      <c r="E19" s="177">
        <v>797.66117890470002</v>
      </c>
      <c r="F19" s="177">
        <v>755.99160710000001</v>
      </c>
      <c r="G19" s="177">
        <v>883.19072310000001</v>
      </c>
      <c r="H19" s="223">
        <v>796.77982922000001</v>
      </c>
      <c r="I19" s="177">
        <v>754.10416850437502</v>
      </c>
      <c r="J19" s="177">
        <v>881.36677808164904</v>
      </c>
    </row>
    <row r="20" spans="1:10" ht="13.5" customHeight="1" x14ac:dyDescent="0.2">
      <c r="A20" s="47" t="s">
        <v>44</v>
      </c>
      <c r="B20" s="48">
        <v>2206</v>
      </c>
      <c r="C20" s="48">
        <v>1704.0820847299999</v>
      </c>
      <c r="D20" s="48">
        <v>1839.18310107</v>
      </c>
      <c r="E20" s="177">
        <v>1196.74128245</v>
      </c>
      <c r="F20" s="177">
        <v>443.02495800000003</v>
      </c>
      <c r="G20" s="177">
        <v>397.67868290000001</v>
      </c>
      <c r="H20" s="223">
        <v>1196.74128245</v>
      </c>
      <c r="I20" s="177">
        <v>443.02495801999999</v>
      </c>
      <c r="J20" s="177">
        <v>397.67868292000003</v>
      </c>
    </row>
    <row r="21" spans="1:10" x14ac:dyDescent="0.2">
      <c r="A21" s="47" t="s">
        <v>45</v>
      </c>
      <c r="B21" s="48">
        <v>880</v>
      </c>
      <c r="C21" s="48">
        <v>776.93547765999995</v>
      </c>
      <c r="D21" s="48">
        <v>701.90005188999999</v>
      </c>
      <c r="E21" s="177">
        <v>469.05413435000003</v>
      </c>
      <c r="F21" s="177">
        <v>463.3655928</v>
      </c>
      <c r="G21" s="177">
        <v>454.68312909999997</v>
      </c>
      <c r="H21" s="223">
        <v>469.05413435000003</v>
      </c>
      <c r="I21" s="177">
        <v>463.36559276999998</v>
      </c>
      <c r="J21" s="177">
        <v>454.68312909999997</v>
      </c>
    </row>
    <row r="22" spans="1:10" x14ac:dyDescent="0.2">
      <c r="A22" s="47" t="s">
        <v>161</v>
      </c>
      <c r="B22" s="48">
        <v>3851</v>
      </c>
      <c r="C22" s="48">
        <v>5339.8091838500004</v>
      </c>
      <c r="D22" s="48">
        <v>17247.505930306241</v>
      </c>
      <c r="E22" s="177">
        <v>18916.19626892899</v>
      </c>
      <c r="F22" s="177">
        <v>28537.994754020001</v>
      </c>
      <c r="G22" s="177">
        <v>27745.218933640001</v>
      </c>
      <c r="H22" s="223">
        <v>18779.379264030002</v>
      </c>
      <c r="I22" s="177">
        <v>28181.832011059356</v>
      </c>
      <c r="J22" s="177">
        <v>27420.851699090748</v>
      </c>
    </row>
    <row r="23" spans="1:10" ht="14.25" customHeight="1" x14ac:dyDescent="0.2">
      <c r="A23" s="49" t="s">
        <v>20</v>
      </c>
      <c r="B23" s="44">
        <v>271815</v>
      </c>
      <c r="C23" s="44">
        <v>296176.9309095458</v>
      </c>
      <c r="D23" s="44">
        <v>333381.51737215847</v>
      </c>
      <c r="E23" s="44">
        <v>310586.37142410123</v>
      </c>
      <c r="F23" s="44">
        <v>392787.22486799886</v>
      </c>
      <c r="G23" s="44">
        <v>391262.98038052581</v>
      </c>
      <c r="H23" s="224">
        <v>266367.69511100382</v>
      </c>
      <c r="I23" s="44">
        <v>328275.29662298149</v>
      </c>
      <c r="J23" s="44">
        <v>327927.6824210647</v>
      </c>
    </row>
    <row r="24" spans="1:10" x14ac:dyDescent="0.2">
      <c r="A24" s="47" t="s">
        <v>62</v>
      </c>
      <c r="B24" s="48">
        <v>34637</v>
      </c>
      <c r="C24" s="48">
        <v>36902.803272877194</v>
      </c>
      <c r="D24" s="48">
        <v>46594.270123670118</v>
      </c>
      <c r="E24" s="177">
        <v>50509.258105218461</v>
      </c>
      <c r="F24" s="177">
        <v>46053.255180220003</v>
      </c>
      <c r="G24" s="177">
        <v>46137.915064399996</v>
      </c>
      <c r="H24" s="223">
        <v>48560.446580950003</v>
      </c>
      <c r="I24" s="177">
        <v>44176.840059292706</v>
      </c>
      <c r="J24" s="177">
        <v>43951.86070889594</v>
      </c>
    </row>
    <row r="25" spans="1:10" x14ac:dyDescent="0.2">
      <c r="A25" s="47" t="s">
        <v>63</v>
      </c>
      <c r="B25" s="48">
        <v>34881</v>
      </c>
      <c r="C25" s="48">
        <v>40681.535637174216</v>
      </c>
      <c r="D25" s="48">
        <v>46090.901497428138</v>
      </c>
      <c r="E25" s="177">
        <v>47776.862313575897</v>
      </c>
      <c r="F25" s="177">
        <v>49140.187179569999</v>
      </c>
      <c r="G25" s="177">
        <v>49502.778830280004</v>
      </c>
      <c r="H25" s="223">
        <v>34083.91134423</v>
      </c>
      <c r="I25" s="177">
        <v>32806.875301812252</v>
      </c>
      <c r="J25" s="177">
        <v>32733.582050038403</v>
      </c>
    </row>
    <row r="26" spans="1:10" x14ac:dyDescent="0.2">
      <c r="A26" s="47" t="s">
        <v>64</v>
      </c>
      <c r="B26" s="48">
        <v>86462</v>
      </c>
      <c r="C26" s="48">
        <v>95515.473766171242</v>
      </c>
      <c r="D26" s="48">
        <v>108231.89396151539</v>
      </c>
      <c r="E26" s="177">
        <v>100314.4378403381</v>
      </c>
      <c r="F26" s="177">
        <v>109655.85696053</v>
      </c>
      <c r="G26" s="177">
        <v>110800.57782078</v>
      </c>
      <c r="H26" s="223">
        <v>97263.399613729998</v>
      </c>
      <c r="I26" s="177">
        <v>103846.40120083137</v>
      </c>
      <c r="J26" s="177">
        <v>104895.87634324736</v>
      </c>
    </row>
    <row r="27" spans="1:10" x14ac:dyDescent="0.2">
      <c r="A27" s="47" t="s">
        <v>241</v>
      </c>
      <c r="B27" s="48">
        <v>148</v>
      </c>
      <c r="C27" s="48">
        <v>130.68077940000001</v>
      </c>
      <c r="D27" s="48">
        <v>127.71189790000001</v>
      </c>
      <c r="E27" s="177">
        <v>127.4289196</v>
      </c>
      <c r="F27" s="177">
        <v>129.22292379999999</v>
      </c>
      <c r="G27" s="177">
        <v>129.76533140000001</v>
      </c>
      <c r="H27" s="223">
        <v>127.4289196</v>
      </c>
      <c r="I27" s="177">
        <v>129.22292383999999</v>
      </c>
      <c r="J27" s="177">
        <v>129.76533142</v>
      </c>
    </row>
    <row r="28" spans="1:10" x14ac:dyDescent="0.2">
      <c r="A28" s="49" t="s">
        <v>21</v>
      </c>
      <c r="B28" s="44">
        <v>156128</v>
      </c>
      <c r="C28" s="44">
        <v>173230.49345562264</v>
      </c>
      <c r="D28" s="44">
        <v>201044.77748051364</v>
      </c>
      <c r="E28" s="44">
        <v>198727.98717873247</v>
      </c>
      <c r="F28" s="44">
        <v>204978.52224412002</v>
      </c>
      <c r="G28" s="44">
        <v>206571.03704686</v>
      </c>
      <c r="H28" s="224">
        <v>180035.18645851</v>
      </c>
      <c r="I28" s="44">
        <v>180959.33948577632</v>
      </c>
      <c r="J28" s="44">
        <v>181711.0844336017</v>
      </c>
    </row>
    <row r="29" spans="1:10" x14ac:dyDescent="0.2">
      <c r="A29" s="47" t="s">
        <v>236</v>
      </c>
      <c r="B29" s="48">
        <v>30246</v>
      </c>
      <c r="C29" s="48">
        <v>30828.654876312481</v>
      </c>
      <c r="D29" s="48">
        <v>23298.093128745684</v>
      </c>
      <c r="E29" s="177">
        <v>25763.963545629431</v>
      </c>
      <c r="F29" s="177">
        <v>29659.776844783304</v>
      </c>
      <c r="G29" s="177">
        <v>34291.297444825701</v>
      </c>
      <c r="H29" s="223">
        <v>24876.391152486343</v>
      </c>
      <c r="I29" s="177">
        <v>27828.029274407585</v>
      </c>
      <c r="J29" s="177">
        <v>31412.762743230454</v>
      </c>
    </row>
    <row r="30" spans="1:10" x14ac:dyDescent="0.2">
      <c r="A30" s="47" t="s">
        <v>237</v>
      </c>
      <c r="B30" s="48">
        <v>52020</v>
      </c>
      <c r="C30" s="48">
        <v>53330.9540631864</v>
      </c>
      <c r="D30" s="48">
        <v>43164.183102371724</v>
      </c>
      <c r="E30" s="177">
        <v>34062.930128084306</v>
      </c>
      <c r="F30" s="177">
        <v>39310.387005132077</v>
      </c>
      <c r="G30" s="177">
        <v>40954.592167349707</v>
      </c>
      <c r="H30" s="223">
        <v>28687.974877395758</v>
      </c>
      <c r="I30" s="177">
        <v>32646.167079461829</v>
      </c>
      <c r="J30" s="177">
        <v>34224.822923726853</v>
      </c>
    </row>
    <row r="31" spans="1:10" x14ac:dyDescent="0.2">
      <c r="A31" s="47" t="s">
        <v>238</v>
      </c>
      <c r="B31" s="48">
        <v>46143</v>
      </c>
      <c r="C31" s="48">
        <v>57386.494274538512</v>
      </c>
      <c r="D31" s="48">
        <v>51190.584191600901</v>
      </c>
      <c r="E31" s="177">
        <v>55385.815415901365</v>
      </c>
      <c r="F31" s="177">
        <v>60740.19801420861</v>
      </c>
      <c r="G31" s="177">
        <v>62970.195066810928</v>
      </c>
      <c r="H31" s="223">
        <v>45383.598510810589</v>
      </c>
      <c r="I31" s="177">
        <v>48033.46949472939</v>
      </c>
      <c r="J31" s="177">
        <v>50046.823047108795</v>
      </c>
    </row>
    <row r="32" spans="1:10" x14ac:dyDescent="0.2">
      <c r="A32" s="47" t="s">
        <v>239</v>
      </c>
      <c r="B32" s="48">
        <v>63213</v>
      </c>
      <c r="C32" s="48">
        <v>65579.227614899995</v>
      </c>
      <c r="D32" s="48">
        <v>63514.008564489995</v>
      </c>
      <c r="E32" s="177">
        <v>57427.22989871</v>
      </c>
      <c r="F32" s="177">
        <v>61367.281042299997</v>
      </c>
      <c r="G32" s="177">
        <v>62267.676765900003</v>
      </c>
      <c r="H32" s="223">
        <v>53311.75002372</v>
      </c>
      <c r="I32" s="177">
        <v>56937.148536699999</v>
      </c>
      <c r="J32" s="177">
        <v>57696.667934270001</v>
      </c>
    </row>
    <row r="33" spans="1:10" x14ac:dyDescent="0.2">
      <c r="A33" s="47" t="s">
        <v>240</v>
      </c>
      <c r="B33" s="48">
        <v>5929</v>
      </c>
      <c r="C33" s="48">
        <v>5976.2228036725992</v>
      </c>
      <c r="D33" s="48">
        <v>6618.8976753160105</v>
      </c>
      <c r="E33" s="177">
        <v>5390.8702034701791</v>
      </c>
      <c r="F33" s="177">
        <v>4092.43416286</v>
      </c>
      <c r="G33" s="177">
        <v>4104.8403049600001</v>
      </c>
      <c r="H33" s="223">
        <v>4626.2834227000003</v>
      </c>
      <c r="I33" s="177">
        <v>3759.4114644299998</v>
      </c>
      <c r="J33" s="177">
        <v>3744.1548177300001</v>
      </c>
    </row>
    <row r="34" spans="1:10" x14ac:dyDescent="0.2">
      <c r="A34" s="47" t="s">
        <v>242</v>
      </c>
      <c r="B34" s="48">
        <v>2447</v>
      </c>
      <c r="C34" s="48">
        <v>3787.8135767499998</v>
      </c>
      <c r="D34" s="48">
        <v>12607.141665620002</v>
      </c>
      <c r="E34" s="177">
        <v>11545.958064500001</v>
      </c>
      <c r="F34" s="177">
        <v>13161.48452969</v>
      </c>
      <c r="G34" s="177">
        <v>13371.06404116</v>
      </c>
      <c r="H34" s="223">
        <v>10141.403297950001</v>
      </c>
      <c r="I34" s="177">
        <v>11883.47572654</v>
      </c>
      <c r="J34" s="177">
        <v>12094.498218430001</v>
      </c>
    </row>
    <row r="35" spans="1:10" ht="14.25" customHeight="1" x14ac:dyDescent="0.2">
      <c r="A35" s="49" t="s">
        <v>22</v>
      </c>
      <c r="B35" s="44">
        <v>199998</v>
      </c>
      <c r="C35" s="44">
        <v>216889.36720936</v>
      </c>
      <c r="D35" s="44">
        <v>200392.90832814432</v>
      </c>
      <c r="E35" s="44">
        <v>189576.76725629528</v>
      </c>
      <c r="F35" s="44">
        <v>208331.56159897399</v>
      </c>
      <c r="G35" s="44">
        <v>217959.66579100632</v>
      </c>
      <c r="H35" s="224">
        <v>167027.40128506269</v>
      </c>
      <c r="I35" s="44">
        <v>181087.70157626882</v>
      </c>
      <c r="J35" s="44">
        <v>189219.72968449612</v>
      </c>
    </row>
    <row r="36" spans="1:10" ht="12" customHeight="1" x14ac:dyDescent="0.2">
      <c r="A36" s="50" t="s">
        <v>49</v>
      </c>
      <c r="B36" s="45">
        <v>320</v>
      </c>
      <c r="C36" s="45">
        <v>322.99312300000003</v>
      </c>
      <c r="D36" s="45">
        <v>271.805767</v>
      </c>
      <c r="E36" s="178">
        <v>246.08536699999999</v>
      </c>
      <c r="F36" s="178">
        <v>247.21016599999999</v>
      </c>
      <c r="G36" s="178">
        <v>247.321831</v>
      </c>
      <c r="H36" s="222">
        <v>246.0853669</v>
      </c>
      <c r="I36" s="178">
        <v>247.2101663</v>
      </c>
      <c r="J36" s="178">
        <v>247.32183079999999</v>
      </c>
    </row>
    <row r="37" spans="1:10" x14ac:dyDescent="0.2">
      <c r="A37" s="51" t="s">
        <v>146</v>
      </c>
      <c r="B37" s="45">
        <v>243</v>
      </c>
      <c r="C37" s="45">
        <v>560.51449100000002</v>
      </c>
      <c r="D37" s="45">
        <v>8656.4534873499997</v>
      </c>
      <c r="E37" s="178">
        <v>8707.7706460000009</v>
      </c>
      <c r="F37" s="178">
        <v>8965.0111262699993</v>
      </c>
      <c r="G37" s="178">
        <v>9158.1645885899998</v>
      </c>
      <c r="H37" s="222">
        <v>8186.2935409600004</v>
      </c>
      <c r="I37" s="178">
        <v>8487.4087947900007</v>
      </c>
      <c r="J37" s="178">
        <v>8680.8910686700001</v>
      </c>
    </row>
    <row r="38" spans="1:10" ht="12" customHeight="1" x14ac:dyDescent="0.2">
      <c r="A38" s="149" t="s">
        <v>228</v>
      </c>
      <c r="B38" s="48"/>
      <c r="C38" s="48"/>
      <c r="D38" s="48"/>
      <c r="E38" s="177">
        <v>67232.634657325223</v>
      </c>
      <c r="F38" s="177">
        <v>87516.020130238365</v>
      </c>
      <c r="G38" s="177">
        <v>89912.083108211969</v>
      </c>
      <c r="H38" s="223">
        <v>62776.163754909998</v>
      </c>
      <c r="I38" s="177">
        <v>81555.327345612619</v>
      </c>
      <c r="J38" s="177">
        <v>83813.055133470407</v>
      </c>
    </row>
    <row r="39" spans="1:10" ht="12" customHeight="1" x14ac:dyDescent="0.2">
      <c r="A39" s="149" t="s">
        <v>229</v>
      </c>
      <c r="B39" s="48"/>
      <c r="C39" s="48"/>
      <c r="D39" s="48"/>
      <c r="E39" s="177">
        <v>14572.519590095109</v>
      </c>
      <c r="F39" s="177">
        <v>16490.628590920001</v>
      </c>
      <c r="G39" s="177">
        <v>16535.936449410001</v>
      </c>
      <c r="H39" s="223">
        <v>12502.283632770001</v>
      </c>
      <c r="I39" s="177">
        <v>14188.255986047716</v>
      </c>
      <c r="J39" s="177">
        <v>14215.107480600227</v>
      </c>
    </row>
    <row r="40" spans="1:10" ht="12" customHeight="1" x14ac:dyDescent="0.2">
      <c r="A40" s="149" t="s">
        <v>230</v>
      </c>
      <c r="B40" s="48"/>
      <c r="C40" s="48"/>
      <c r="D40" s="48"/>
      <c r="E40" s="177">
        <v>12642.190527017139</v>
      </c>
      <c r="F40" s="177">
        <v>16919.034481490002</v>
      </c>
      <c r="G40" s="177">
        <v>17182.673142070002</v>
      </c>
      <c r="H40" s="223">
        <v>12637.984207220001</v>
      </c>
      <c r="I40" s="177">
        <v>16919.034481994975</v>
      </c>
      <c r="J40" s="177">
        <v>17182.673141787596</v>
      </c>
    </row>
    <row r="41" spans="1:10" ht="12" customHeight="1" x14ac:dyDescent="0.2">
      <c r="A41" s="149" t="s">
        <v>231</v>
      </c>
      <c r="B41" s="48"/>
      <c r="C41" s="48"/>
      <c r="D41" s="48"/>
      <c r="E41" s="177">
        <v>33759.74990867688</v>
      </c>
      <c r="F41" s="177">
        <v>42677.743089709998</v>
      </c>
      <c r="G41" s="177">
        <v>43634.725702119998</v>
      </c>
      <c r="H41" s="223">
        <v>33755.806375259999</v>
      </c>
      <c r="I41" s="177">
        <v>42677.743089011201</v>
      </c>
      <c r="J41" s="177">
        <v>43634.725700346069</v>
      </c>
    </row>
    <row r="42" spans="1:10" ht="12" customHeight="1" x14ac:dyDescent="0.2">
      <c r="A42" s="51" t="s">
        <v>53</v>
      </c>
      <c r="B42" s="45">
        <v>56701</v>
      </c>
      <c r="C42" s="45">
        <v>72035.935095550143</v>
      </c>
      <c r="D42" s="45">
        <v>116059.29793885232</v>
      </c>
      <c r="E42" s="178">
        <v>128207.09468311435</v>
      </c>
      <c r="F42" s="178">
        <v>163603.42629235837</v>
      </c>
      <c r="G42" s="178">
        <v>167265.41840181197</v>
      </c>
      <c r="H42" s="222">
        <v>121672.23797016</v>
      </c>
      <c r="I42" s="178">
        <v>155340.36090266652</v>
      </c>
      <c r="J42" s="178">
        <v>158845.5614562043</v>
      </c>
    </row>
    <row r="43" spans="1:10" x14ac:dyDescent="0.2">
      <c r="A43" s="51" t="s">
        <v>159</v>
      </c>
      <c r="B43" s="45">
        <v>10038</v>
      </c>
      <c r="C43" s="45">
        <v>12299.850248925079</v>
      </c>
      <c r="D43" s="45">
        <v>35137.9682002056</v>
      </c>
      <c r="E43" s="178">
        <v>34901.220160199999</v>
      </c>
      <c r="F43" s="178">
        <v>42267.292375500001</v>
      </c>
      <c r="G43" s="178">
        <v>42673.135139899998</v>
      </c>
      <c r="H43" s="222">
        <v>21006.60100495</v>
      </c>
      <c r="I43" s="178">
        <v>25870.593297889998</v>
      </c>
      <c r="J43" s="178">
        <v>26160.058725160001</v>
      </c>
    </row>
    <row r="44" spans="1:10" x14ac:dyDescent="0.2">
      <c r="A44" s="51" t="s">
        <v>160</v>
      </c>
      <c r="B44" s="45">
        <v>5890</v>
      </c>
      <c r="C44" s="45">
        <v>6307.48231235804</v>
      </c>
      <c r="D44" s="45">
        <v>2060.9832407143399</v>
      </c>
      <c r="E44" s="178">
        <v>1277.41357438043</v>
      </c>
      <c r="F44" s="178">
        <v>1171.7021097500001</v>
      </c>
      <c r="G44" s="178">
        <v>1304.1749163899999</v>
      </c>
      <c r="H44" s="222">
        <v>1275.0272650300001</v>
      </c>
      <c r="I44" s="178">
        <v>1171.702109751647</v>
      </c>
      <c r="J44" s="178">
        <v>1304.1749168916206</v>
      </c>
    </row>
    <row r="45" spans="1:10" x14ac:dyDescent="0.2">
      <c r="A45" s="51" t="s">
        <v>157</v>
      </c>
      <c r="B45" s="45">
        <v>11631</v>
      </c>
      <c r="C45" s="45">
        <v>13388.337700612114</v>
      </c>
      <c r="D45" s="45">
        <v>17697.998487200002</v>
      </c>
      <c r="E45" s="178">
        <v>19901.95144085</v>
      </c>
      <c r="F45" s="178">
        <v>26043.411049900002</v>
      </c>
      <c r="G45" s="178">
        <v>26197.607292799999</v>
      </c>
      <c r="H45" s="222">
        <v>19719.258507530001</v>
      </c>
      <c r="I45" s="178">
        <v>25810.031355089999</v>
      </c>
      <c r="J45" s="178">
        <v>25955.52173199</v>
      </c>
    </row>
    <row r="46" spans="1:10" x14ac:dyDescent="0.2">
      <c r="A46" s="127" t="s">
        <v>170</v>
      </c>
      <c r="B46" s="128">
        <v>187</v>
      </c>
      <c r="C46" s="128">
        <v>188.75787</v>
      </c>
      <c r="D46" s="128">
        <v>68.460249000000005</v>
      </c>
      <c r="E46" s="179">
        <v>54.110585</v>
      </c>
      <c r="F46" s="179">
        <v>0</v>
      </c>
      <c r="G46" s="179">
        <v>0</v>
      </c>
      <c r="H46" s="225">
        <v>54.110584959999997</v>
      </c>
      <c r="I46" s="179">
        <v>0</v>
      </c>
      <c r="J46" s="179">
        <v>0</v>
      </c>
    </row>
    <row r="47" spans="1:10" x14ac:dyDescent="0.2">
      <c r="A47" s="74" t="s">
        <v>140</v>
      </c>
      <c r="B47" s="46">
        <v>751014.99022372998</v>
      </c>
      <c r="C47" s="46">
        <v>821050.05946467316</v>
      </c>
      <c r="D47" s="46">
        <v>945116.93536188651</v>
      </c>
      <c r="E47" s="180">
        <v>917918.8694499936</v>
      </c>
      <c r="F47" s="180">
        <v>1075933.6007561511</v>
      </c>
      <c r="G47" s="180">
        <v>1089942.8805856341</v>
      </c>
      <c r="H47" s="226">
        <v>809284.63970748626</v>
      </c>
      <c r="I47" s="180">
        <v>931837.96561172779</v>
      </c>
      <c r="J47" s="180">
        <v>944502.02143120579</v>
      </c>
    </row>
    <row r="48" spans="1:10" ht="12.75" customHeight="1" thickBot="1" x14ac:dyDescent="0.25">
      <c r="A48" s="2" t="s">
        <v>250</v>
      </c>
      <c r="B48" s="2"/>
      <c r="C48" s="2"/>
      <c r="D48" s="2"/>
      <c r="E48" s="30"/>
      <c r="F48" s="30"/>
      <c r="G48" s="30"/>
      <c r="H48" s="30"/>
      <c r="I48" s="30"/>
      <c r="J48" s="30"/>
    </row>
    <row r="49" spans="1:10" x14ac:dyDescent="0.2">
      <c r="A49" s="31" t="s">
        <v>220</v>
      </c>
      <c r="B49" s="32"/>
      <c r="C49" s="32"/>
      <c r="D49" s="32"/>
      <c r="E49" s="8"/>
      <c r="F49" s="8"/>
      <c r="G49" s="8"/>
      <c r="H49" s="8"/>
      <c r="I49" s="8"/>
      <c r="J49" s="8"/>
    </row>
    <row r="51" spans="1:10" x14ac:dyDescent="0.2">
      <c r="F51" s="145"/>
      <c r="G51" s="145"/>
    </row>
    <row r="52" spans="1:10" x14ac:dyDescent="0.2">
      <c r="E52" s="8"/>
      <c r="F52" s="206" t="s">
        <v>232</v>
      </c>
      <c r="G52" s="8"/>
    </row>
  </sheetData>
  <mergeCells count="3">
    <mergeCell ref="A1:G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N79"/>
  <sheetViews>
    <sheetView zoomScale="85" zoomScaleNormal="85" workbookViewId="0">
      <selection activeCell="E9" sqref="E9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85546875" bestFit="1" customWidth="1"/>
    <col min="8" max="8" width="12.5703125" bestFit="1" customWidth="1"/>
    <col min="9" max="9" width="12.140625" style="159" bestFit="1" customWidth="1"/>
    <col min="10" max="10" width="12.85546875" style="227" bestFit="1" customWidth="1"/>
    <col min="11" max="11" width="12.5703125" style="227" bestFit="1" customWidth="1"/>
    <col min="12" max="16384" width="11.42578125" style="1"/>
  </cols>
  <sheetData>
    <row r="1" spans="1:14" ht="24" customHeight="1" x14ac:dyDescent="0.2">
      <c r="A1" s="360" t="s">
        <v>181</v>
      </c>
      <c r="B1" s="360"/>
      <c r="C1" s="360"/>
      <c r="D1" s="360"/>
      <c r="E1" s="360"/>
      <c r="F1" s="360"/>
      <c r="G1" s="360"/>
      <c r="H1" s="379"/>
      <c r="I1" s="305"/>
      <c r="J1" s="332"/>
      <c r="K1" s="332"/>
      <c r="L1" s="332"/>
    </row>
    <row r="2" spans="1:14" ht="23.25" customHeight="1" x14ac:dyDescent="0.2">
      <c r="A2" s="377" t="s">
        <v>253</v>
      </c>
      <c r="B2" s="377"/>
      <c r="C2" s="377"/>
      <c r="D2" s="377"/>
      <c r="E2" s="377"/>
      <c r="F2" s="377"/>
      <c r="G2" s="377"/>
      <c r="H2" s="378"/>
      <c r="I2" s="341" t="s">
        <v>252</v>
      </c>
      <c r="J2" s="342"/>
      <c r="K2" s="342"/>
      <c r="L2" s="343"/>
    </row>
    <row r="3" spans="1:14" x14ac:dyDescent="0.2">
      <c r="A3" s="71" t="s">
        <v>127</v>
      </c>
      <c r="B3" s="117">
        <v>2016</v>
      </c>
      <c r="C3" s="117">
        <v>2017</v>
      </c>
      <c r="D3" s="117">
        <v>2018</v>
      </c>
      <c r="E3" s="370">
        <v>2019</v>
      </c>
      <c r="F3" s="137" t="s">
        <v>259</v>
      </c>
      <c r="G3" s="137" t="s">
        <v>261</v>
      </c>
      <c r="H3" s="137" t="s">
        <v>244</v>
      </c>
      <c r="I3" s="228">
        <v>2019</v>
      </c>
      <c r="J3" s="370" t="s">
        <v>259</v>
      </c>
      <c r="K3" s="117" t="s">
        <v>261</v>
      </c>
      <c r="L3" s="117" t="s">
        <v>244</v>
      </c>
    </row>
    <row r="4" spans="1:14" ht="14.25" customHeight="1" x14ac:dyDescent="0.2">
      <c r="A4" s="115" t="s">
        <v>31</v>
      </c>
      <c r="B4" s="73">
        <v>-3558</v>
      </c>
      <c r="C4" s="65">
        <v>1083.26682834999</v>
      </c>
      <c r="D4" s="73">
        <v>2603.7275593700001</v>
      </c>
      <c r="E4" s="73">
        <v>-2863.7980350900002</v>
      </c>
      <c r="F4" s="73">
        <v>-297.67724285999998</v>
      </c>
      <c r="G4" s="73">
        <v>-493.30912505999999</v>
      </c>
      <c r="H4" s="73">
        <v>-493.30912505999999</v>
      </c>
      <c r="I4" s="229">
        <v>-2991.9307073300001</v>
      </c>
      <c r="J4" s="371">
        <v>-89.139163429999996</v>
      </c>
      <c r="K4" s="73">
        <v>-392.09755661000003</v>
      </c>
      <c r="L4" s="73">
        <v>-392.09755661000003</v>
      </c>
      <c r="N4" s="8"/>
    </row>
    <row r="5" spans="1:14" ht="14.25" customHeight="1" x14ac:dyDescent="0.2">
      <c r="A5" s="146" t="s">
        <v>192</v>
      </c>
      <c r="B5" s="119">
        <v>-58</v>
      </c>
      <c r="C5" s="58">
        <v>-39.469504999999998</v>
      </c>
      <c r="D5" s="119">
        <v>-1.694474</v>
      </c>
      <c r="E5" s="119">
        <v>-91.258416999999994</v>
      </c>
      <c r="F5" s="119">
        <v>1.8E-3</v>
      </c>
      <c r="G5" s="119">
        <v>-4.8517999999999999</v>
      </c>
      <c r="H5" s="119">
        <v>-4.8517999999999999</v>
      </c>
      <c r="I5" s="230">
        <v>11.301012999999999</v>
      </c>
      <c r="J5" s="99">
        <v>1.8E-3</v>
      </c>
      <c r="K5" s="119">
        <v>-4.8517999999999999</v>
      </c>
      <c r="L5" s="119">
        <v>-4.8517999999999999</v>
      </c>
      <c r="N5" s="8"/>
    </row>
    <row r="6" spans="1:14" s="3" customFormat="1" x14ac:dyDescent="0.2">
      <c r="A6" s="47" t="s">
        <v>32</v>
      </c>
      <c r="B6" s="119">
        <v>0</v>
      </c>
      <c r="C6" s="58">
        <v>0</v>
      </c>
      <c r="D6" s="119">
        <v>0</v>
      </c>
      <c r="E6" s="119">
        <v>3123.410402</v>
      </c>
      <c r="F6" s="119">
        <v>9.7865500000000001</v>
      </c>
      <c r="G6" s="119">
        <v>7.5651000000000002</v>
      </c>
      <c r="H6" s="119">
        <v>7.5651000000000002</v>
      </c>
      <c r="I6" s="230">
        <v>3123.4104017999998</v>
      </c>
      <c r="J6" s="99">
        <v>9.7865500000000001</v>
      </c>
      <c r="K6" s="119">
        <v>7.5651000000000002</v>
      </c>
      <c r="L6" s="119">
        <v>7.5651000000000002</v>
      </c>
      <c r="N6" s="8"/>
    </row>
    <row r="7" spans="1:14" x14ac:dyDescent="0.2">
      <c r="A7" s="47" t="s">
        <v>50</v>
      </c>
      <c r="B7" s="119">
        <v>1108</v>
      </c>
      <c r="C7" s="58">
        <v>3524.8513864878178</v>
      </c>
      <c r="D7" s="119">
        <v>5233.2982297955359</v>
      </c>
      <c r="E7" s="119">
        <v>-6374.4048366200004</v>
      </c>
      <c r="F7" s="119">
        <v>-240.41507884999999</v>
      </c>
      <c r="G7" s="119">
        <v>341.05962382000001</v>
      </c>
      <c r="H7" s="119">
        <v>341.05962382000001</v>
      </c>
      <c r="I7" s="230">
        <v>-5201.9983961770004</v>
      </c>
      <c r="J7" s="99">
        <v>52.438708613000003</v>
      </c>
      <c r="K7" s="119">
        <v>474.74729941999999</v>
      </c>
      <c r="L7" s="119">
        <v>474.74729941999999</v>
      </c>
      <c r="N7" s="8"/>
    </row>
    <row r="8" spans="1:14" x14ac:dyDescent="0.2">
      <c r="A8" s="47" t="s">
        <v>33</v>
      </c>
      <c r="B8" s="119">
        <v>-165</v>
      </c>
      <c r="C8" s="58">
        <v>46.652821029999998</v>
      </c>
      <c r="D8" s="119">
        <v>-290.72008441999998</v>
      </c>
      <c r="E8" s="119">
        <v>-108.50283457</v>
      </c>
      <c r="F8" s="119">
        <v>-5.46481613</v>
      </c>
      <c r="G8" s="119">
        <v>-7.4334367500000003</v>
      </c>
      <c r="H8" s="119">
        <v>-7.4334367500000003</v>
      </c>
      <c r="I8" s="230">
        <v>-108.50283457</v>
      </c>
      <c r="J8" s="99">
        <v>-5.46481613</v>
      </c>
      <c r="K8" s="119">
        <v>-7.4334367500000003</v>
      </c>
      <c r="L8" s="119">
        <v>-7.4334367500000003</v>
      </c>
      <c r="N8" s="8"/>
    </row>
    <row r="9" spans="1:14" x14ac:dyDescent="0.2">
      <c r="A9" s="47" t="s">
        <v>34</v>
      </c>
      <c r="B9" s="119">
        <v>-931</v>
      </c>
      <c r="C9" s="58">
        <v>3305.0528049123</v>
      </c>
      <c r="D9" s="119">
        <v>-1180.7962469551157</v>
      </c>
      <c r="E9" s="119">
        <v>-5345.7212229998222</v>
      </c>
      <c r="F9" s="119">
        <v>-312.81558115000001</v>
      </c>
      <c r="G9" s="119">
        <v>-88.714167329999995</v>
      </c>
      <c r="H9" s="119">
        <v>-88.714167329999995</v>
      </c>
      <c r="I9" s="230">
        <v>-5123.2131632945229</v>
      </c>
      <c r="J9" s="99">
        <v>-47.145227620000007</v>
      </c>
      <c r="K9" s="119">
        <v>-88.414797620000002</v>
      </c>
      <c r="L9" s="119">
        <v>-88.414797620000002</v>
      </c>
      <c r="N9" s="8"/>
    </row>
    <row r="10" spans="1:14" x14ac:dyDescent="0.2">
      <c r="A10" s="47" t="s">
        <v>35</v>
      </c>
      <c r="B10" s="119">
        <v>1390</v>
      </c>
      <c r="C10" s="58">
        <v>-107.51657317</v>
      </c>
      <c r="D10" s="119">
        <v>-733.55658344999995</v>
      </c>
      <c r="E10" s="119">
        <v>-1836.48836701</v>
      </c>
      <c r="F10" s="119">
        <v>33.587359360000001</v>
      </c>
      <c r="G10" s="119">
        <v>-5.7016897699999998</v>
      </c>
      <c r="H10" s="119">
        <v>-5.7016897699999998</v>
      </c>
      <c r="I10" s="230">
        <v>-1682.0646760699999</v>
      </c>
      <c r="J10" s="99">
        <v>3.4607519599999899</v>
      </c>
      <c r="K10" s="119">
        <v>53.385052330000001</v>
      </c>
      <c r="L10" s="119">
        <v>53.385052330000001</v>
      </c>
      <c r="N10" s="8"/>
    </row>
    <row r="11" spans="1:14" x14ac:dyDescent="0.2">
      <c r="A11" s="47" t="s">
        <v>36</v>
      </c>
      <c r="B11" s="119">
        <v>25632</v>
      </c>
      <c r="C11" s="58">
        <v>7789.7946921555385</v>
      </c>
      <c r="D11" s="119">
        <v>15933.128479114626</v>
      </c>
      <c r="E11" s="119">
        <v>18497.566586693018</v>
      </c>
      <c r="F11" s="119">
        <v>1158.1837165390641</v>
      </c>
      <c r="G11" s="119">
        <v>3829.6901694488711</v>
      </c>
      <c r="H11" s="119">
        <v>3829.6901694488711</v>
      </c>
      <c r="I11" s="230">
        <v>11610.589410154749</v>
      </c>
      <c r="J11" s="99">
        <v>3453.8606865717329</v>
      </c>
      <c r="K11" s="119">
        <v>3496.1651605195439</v>
      </c>
      <c r="L11" s="119">
        <v>3496.1651605195439</v>
      </c>
      <c r="N11" s="8"/>
    </row>
    <row r="12" spans="1:14" x14ac:dyDescent="0.2">
      <c r="A12" s="47" t="s">
        <v>37</v>
      </c>
      <c r="B12" s="119">
        <v>-7</v>
      </c>
      <c r="C12" s="58">
        <v>47.509897100000003</v>
      </c>
      <c r="D12" s="119">
        <v>-145.60158480000001</v>
      </c>
      <c r="E12" s="119">
        <v>46.450146500000002</v>
      </c>
      <c r="F12" s="119">
        <v>-5.0249499999999996</v>
      </c>
      <c r="G12" s="119">
        <v>-8.8313000000000006</v>
      </c>
      <c r="H12" s="119">
        <v>-8.8313000000000006</v>
      </c>
      <c r="I12" s="230">
        <v>46.45014647</v>
      </c>
      <c r="J12" s="99">
        <v>-5.0249499999999996</v>
      </c>
      <c r="K12" s="119">
        <v>-8.8313000000000006</v>
      </c>
      <c r="L12" s="119">
        <v>-8.8313000000000006</v>
      </c>
      <c r="N12" s="8"/>
    </row>
    <row r="13" spans="1:14" x14ac:dyDescent="0.2">
      <c r="A13" s="47" t="s">
        <v>51</v>
      </c>
      <c r="B13" s="119">
        <v>-496</v>
      </c>
      <c r="C13" s="58">
        <v>218.9503924</v>
      </c>
      <c r="D13" s="119">
        <v>220.79709</v>
      </c>
      <c r="E13" s="119">
        <v>45.627485999999998</v>
      </c>
      <c r="F13" s="119">
        <v>20.906025</v>
      </c>
      <c r="G13" s="119">
        <v>78.054963000000001</v>
      </c>
      <c r="H13" s="119">
        <v>78.054963000000001</v>
      </c>
      <c r="I13" s="230">
        <v>45.627485999999998</v>
      </c>
      <c r="J13" s="99">
        <v>20.906025</v>
      </c>
      <c r="K13" s="119">
        <v>78.054963000000001</v>
      </c>
      <c r="L13" s="119">
        <v>78.054963000000001</v>
      </c>
      <c r="N13" s="8"/>
    </row>
    <row r="14" spans="1:14" x14ac:dyDescent="0.2">
      <c r="A14" s="47" t="s">
        <v>38</v>
      </c>
      <c r="B14" s="119">
        <v>-311</v>
      </c>
      <c r="C14" s="58">
        <v>432.31680353000002</v>
      </c>
      <c r="D14" s="119">
        <v>-400.45353079</v>
      </c>
      <c r="E14" s="119">
        <v>-2049.0211853199999</v>
      </c>
      <c r="F14" s="119">
        <v>37.682626499999998</v>
      </c>
      <c r="G14" s="119">
        <v>150.57695322999999</v>
      </c>
      <c r="H14" s="119">
        <v>150.57695322999999</v>
      </c>
      <c r="I14" s="230">
        <v>-420.74717136999999</v>
      </c>
      <c r="J14" s="99">
        <v>48.784366550000001</v>
      </c>
      <c r="K14" s="119">
        <v>162.47709749000001</v>
      </c>
      <c r="L14" s="119">
        <v>162.47709749000001</v>
      </c>
      <c r="N14" s="8"/>
    </row>
    <row r="15" spans="1:14" x14ac:dyDescent="0.2">
      <c r="A15" s="47" t="s">
        <v>39</v>
      </c>
      <c r="B15" s="119">
        <v>-76</v>
      </c>
      <c r="C15" s="58">
        <v>-153.54450201</v>
      </c>
      <c r="D15" s="119">
        <v>30.09722172</v>
      </c>
      <c r="E15" s="119">
        <v>-121.201063036721</v>
      </c>
      <c r="F15" s="119">
        <v>-9.8552667199999995</v>
      </c>
      <c r="G15" s="119">
        <v>-2.5824152499999999</v>
      </c>
      <c r="H15" s="119">
        <v>-2.5824152499999999</v>
      </c>
      <c r="I15" s="230">
        <v>-131.17742354000001</v>
      </c>
      <c r="J15" s="99">
        <v>-9.8552667199999995</v>
      </c>
      <c r="K15" s="119">
        <v>-2.5824152499999999</v>
      </c>
      <c r="L15" s="119">
        <v>-2.5824152499999999</v>
      </c>
      <c r="N15" s="8"/>
    </row>
    <row r="16" spans="1:14" x14ac:dyDescent="0.2">
      <c r="A16" s="47" t="s">
        <v>40</v>
      </c>
      <c r="B16" s="119">
        <v>45</v>
      </c>
      <c r="C16" s="58">
        <v>571.57513654000002</v>
      </c>
      <c r="D16" s="119">
        <v>284.92615233999999</v>
      </c>
      <c r="E16" s="119">
        <v>362.20539217999999</v>
      </c>
      <c r="F16" s="119">
        <v>117.15403999999999</v>
      </c>
      <c r="G16" s="119">
        <v>39.919584999999998</v>
      </c>
      <c r="H16" s="119">
        <v>39.919584999999998</v>
      </c>
      <c r="I16" s="230">
        <v>1162.21471718</v>
      </c>
      <c r="J16" s="99">
        <v>117.15403999999999</v>
      </c>
      <c r="K16" s="119">
        <v>39.919584999999998</v>
      </c>
      <c r="L16" s="119">
        <v>39.919584999999998</v>
      </c>
      <c r="N16" s="8"/>
    </row>
    <row r="17" spans="1:14" x14ac:dyDescent="0.2">
      <c r="A17" s="47" t="s">
        <v>41</v>
      </c>
      <c r="B17" s="119">
        <v>-117</v>
      </c>
      <c r="C17" s="58">
        <v>-63.921094580000002</v>
      </c>
      <c r="D17" s="119">
        <v>-101.05475324</v>
      </c>
      <c r="E17" s="119">
        <v>-191.32016818</v>
      </c>
      <c r="F17" s="119">
        <v>-4.4619066500000004</v>
      </c>
      <c r="G17" s="119">
        <v>-2.8871849599999999</v>
      </c>
      <c r="H17" s="119">
        <v>-2.8871849599999999</v>
      </c>
      <c r="I17" s="230">
        <v>-91.233633879999999</v>
      </c>
      <c r="J17" s="99">
        <v>-4.4619066500000004</v>
      </c>
      <c r="K17" s="119">
        <v>-2.8871849599999999</v>
      </c>
      <c r="L17" s="119">
        <v>-2.8871849599999999</v>
      </c>
      <c r="N17" s="8"/>
    </row>
    <row r="18" spans="1:14" x14ac:dyDescent="0.2">
      <c r="A18" s="47" t="s">
        <v>42</v>
      </c>
      <c r="B18" s="119">
        <v>1759</v>
      </c>
      <c r="C18" s="58">
        <v>-5161.6037030099997</v>
      </c>
      <c r="D18" s="119">
        <v>982.3346636</v>
      </c>
      <c r="E18" s="119">
        <v>1161.9831372016861</v>
      </c>
      <c r="F18" s="119">
        <v>618.53477838000003</v>
      </c>
      <c r="G18" s="119">
        <v>159.06463220000001</v>
      </c>
      <c r="H18" s="119">
        <v>159.06463220000001</v>
      </c>
      <c r="I18" s="230">
        <v>1863.3150527989999</v>
      </c>
      <c r="J18" s="99">
        <v>362.00494844000002</v>
      </c>
      <c r="K18" s="119">
        <v>226.6549498</v>
      </c>
      <c r="L18" s="119">
        <v>226.6549498</v>
      </c>
      <c r="N18" s="8"/>
    </row>
    <row r="19" spans="1:14" x14ac:dyDescent="0.2">
      <c r="A19" s="47" t="s">
        <v>43</v>
      </c>
      <c r="B19" s="119">
        <v>-95</v>
      </c>
      <c r="C19" s="58">
        <v>-697.73430799000005</v>
      </c>
      <c r="D19" s="119">
        <v>-95.734564879999994</v>
      </c>
      <c r="E19" s="119">
        <v>-64.829745840000001</v>
      </c>
      <c r="F19" s="119">
        <v>-5.229406</v>
      </c>
      <c r="G19" s="119">
        <v>26.242311000000001</v>
      </c>
      <c r="H19" s="119">
        <v>26.242311000000001</v>
      </c>
      <c r="I19" s="230">
        <v>-65.688817839999999</v>
      </c>
      <c r="J19" s="99">
        <v>-5.1651350000000003</v>
      </c>
      <c r="K19" s="119">
        <v>26.242311000000001</v>
      </c>
      <c r="L19" s="119">
        <v>26.242311000000001</v>
      </c>
      <c r="N19" s="8"/>
    </row>
    <row r="20" spans="1:14" s="3" customFormat="1" x14ac:dyDescent="0.2">
      <c r="A20" s="47" t="s">
        <v>44</v>
      </c>
      <c r="B20" s="119">
        <v>-397</v>
      </c>
      <c r="C20" s="58">
        <v>-26.066866210000001</v>
      </c>
      <c r="D20" s="119">
        <v>-154.67499124</v>
      </c>
      <c r="E20" s="119">
        <v>-854.08996273000002</v>
      </c>
      <c r="F20" s="119">
        <v>-6.7229264899999999</v>
      </c>
      <c r="G20" s="119">
        <v>0.88524053000000003</v>
      </c>
      <c r="H20" s="119">
        <v>0.88524053000000003</v>
      </c>
      <c r="I20" s="230">
        <v>-236.1876833</v>
      </c>
      <c r="J20" s="99">
        <v>-6.7229264999999998</v>
      </c>
      <c r="K20" s="119">
        <v>0.88524053000000003</v>
      </c>
      <c r="L20" s="119">
        <v>0.88524053000000003</v>
      </c>
      <c r="N20" s="8"/>
    </row>
    <row r="21" spans="1:14" x14ac:dyDescent="0.2">
      <c r="A21" s="47" t="s">
        <v>45</v>
      </c>
      <c r="B21" s="119">
        <v>-278</v>
      </c>
      <c r="C21" s="58">
        <v>-128.933694</v>
      </c>
      <c r="D21" s="119">
        <v>-151.25267271000001</v>
      </c>
      <c r="E21" s="119">
        <v>-133.90216115999999</v>
      </c>
      <c r="F21" s="119">
        <v>-9.1265400000000003</v>
      </c>
      <c r="G21" s="119">
        <v>-3.9562930000000001</v>
      </c>
      <c r="H21" s="119">
        <v>-3.9562930000000001</v>
      </c>
      <c r="I21" s="230">
        <v>-133.90216115999999</v>
      </c>
      <c r="J21" s="99">
        <v>-9.1265400000000003</v>
      </c>
      <c r="K21" s="119">
        <v>-3.9562930000000001</v>
      </c>
      <c r="L21" s="119">
        <v>-3.9562930000000001</v>
      </c>
      <c r="N21" s="8"/>
    </row>
    <row r="22" spans="1:14" ht="13.5" customHeight="1" x14ac:dyDescent="0.2">
      <c r="A22" s="47" t="s">
        <v>161</v>
      </c>
      <c r="B22" s="119">
        <v>1635</v>
      </c>
      <c r="C22" s="58">
        <v>2424.0238026900001</v>
      </c>
      <c r="D22" s="119">
        <v>2523.41498594</v>
      </c>
      <c r="E22" s="119">
        <v>4486.4198857299998</v>
      </c>
      <c r="F22" s="119">
        <v>301.84582926000002</v>
      </c>
      <c r="G22" s="119">
        <v>209.16659085000001</v>
      </c>
      <c r="H22" s="119">
        <v>209.16659085000001</v>
      </c>
      <c r="I22" s="230">
        <v>4295.4232451400003</v>
      </c>
      <c r="J22" s="99">
        <v>299.69746726</v>
      </c>
      <c r="K22" s="119">
        <v>240.1346604</v>
      </c>
      <c r="L22" s="119">
        <v>240.1346604</v>
      </c>
      <c r="N22" s="8"/>
    </row>
    <row r="23" spans="1:14" x14ac:dyDescent="0.2">
      <c r="A23" s="49" t="s">
        <v>20</v>
      </c>
      <c r="B23" s="150">
        <v>28638</v>
      </c>
      <c r="C23" s="67">
        <v>11981.937490875658</v>
      </c>
      <c r="D23" s="67">
        <f>SUM(D5:D22)</f>
        <v>21952.45733602504</v>
      </c>
      <c r="E23" s="67">
        <v>10552.923071838159</v>
      </c>
      <c r="F23" s="67">
        <v>1698.5662530490642</v>
      </c>
      <c r="G23" s="67">
        <v>4717.266882018871</v>
      </c>
      <c r="H23" s="67">
        <v>4717.266882018871</v>
      </c>
      <c r="I23" s="231">
        <v>8963.6155113422265</v>
      </c>
      <c r="J23" s="372">
        <v>4275.1285757747319</v>
      </c>
      <c r="K23" s="67">
        <v>4687.2741919095442</v>
      </c>
      <c r="L23" s="67">
        <v>4687.2741919095442</v>
      </c>
      <c r="N23" s="8"/>
    </row>
    <row r="24" spans="1:14" x14ac:dyDescent="0.2">
      <c r="A24" s="47" t="s">
        <v>62</v>
      </c>
      <c r="B24" s="119">
        <v>1754</v>
      </c>
      <c r="C24" s="58">
        <v>9534.81398273999</v>
      </c>
      <c r="D24" s="119">
        <v>4237.3584939800003</v>
      </c>
      <c r="E24" s="119">
        <v>-4385.17067572</v>
      </c>
      <c r="F24" s="119">
        <v>-1656.73052166</v>
      </c>
      <c r="G24" s="119">
        <v>-73.278810500000006</v>
      </c>
      <c r="H24" s="119">
        <v>-73.278810500000006</v>
      </c>
      <c r="I24" s="230">
        <v>-4442.1962144400004</v>
      </c>
      <c r="J24" s="99">
        <v>-1603.84046896</v>
      </c>
      <c r="K24" s="119">
        <v>-376.06947729000001</v>
      </c>
      <c r="L24" s="119">
        <v>-376.06947729000001</v>
      </c>
      <c r="N24" s="8"/>
    </row>
    <row r="25" spans="1:14" s="3" customFormat="1" ht="12" customHeight="1" x14ac:dyDescent="0.2">
      <c r="A25" s="47" t="s">
        <v>63</v>
      </c>
      <c r="B25" s="119">
        <v>3017</v>
      </c>
      <c r="C25" s="324">
        <v>4130.3957276400297</v>
      </c>
      <c r="D25" s="119">
        <v>1950.8415593699999</v>
      </c>
      <c r="E25" s="119">
        <v>670.38309278999998</v>
      </c>
      <c r="F25" s="119">
        <v>-921.82165774999999</v>
      </c>
      <c r="G25" s="119">
        <v>-14.18697659</v>
      </c>
      <c r="H25" s="119">
        <v>-14.18697659</v>
      </c>
      <c r="I25" s="230">
        <v>-1092.676594</v>
      </c>
      <c r="J25" s="99">
        <v>-966.21541440999999</v>
      </c>
      <c r="K25" s="119">
        <v>-295.43705308</v>
      </c>
      <c r="L25" s="119">
        <v>-295.43705308</v>
      </c>
      <c r="N25" s="8"/>
    </row>
    <row r="26" spans="1:14" ht="12.75" customHeight="1" x14ac:dyDescent="0.2">
      <c r="A26" s="47" t="s">
        <v>64</v>
      </c>
      <c r="B26" s="119">
        <v>8098</v>
      </c>
      <c r="C26" s="324">
        <v>12329.689375100001</v>
      </c>
      <c r="D26" s="119">
        <v>-6993.9432373400005</v>
      </c>
      <c r="E26" s="119">
        <v>8505.2947573599995</v>
      </c>
      <c r="F26" s="119">
        <v>1375.3081351200001</v>
      </c>
      <c r="G26" s="119">
        <v>593.22871980000002</v>
      </c>
      <c r="H26" s="119">
        <v>593.22871980000002</v>
      </c>
      <c r="I26" s="230">
        <v>7210.60370857</v>
      </c>
      <c r="J26" s="99">
        <v>1697.03781835</v>
      </c>
      <c r="K26" s="119">
        <v>542.89852279000002</v>
      </c>
      <c r="L26" s="119">
        <v>542.89852279000002</v>
      </c>
      <c r="N26" s="8"/>
    </row>
    <row r="27" spans="1:14" ht="12" customHeight="1" x14ac:dyDescent="0.2">
      <c r="A27" s="47" t="s">
        <v>241</v>
      </c>
      <c r="B27" s="119">
        <v>-10</v>
      </c>
      <c r="C27" s="324">
        <v>0</v>
      </c>
      <c r="D27" s="119">
        <v>0</v>
      </c>
      <c r="E27" s="119">
        <v>-1.0724199999999999</v>
      </c>
      <c r="F27" s="119">
        <v>-0.68474000000000002</v>
      </c>
      <c r="G27" s="119">
        <v>0</v>
      </c>
      <c r="H27" s="119">
        <v>0</v>
      </c>
      <c r="I27" s="230">
        <v>-1.0724199999999999</v>
      </c>
      <c r="J27" s="99">
        <v>-0.68474000000000002</v>
      </c>
      <c r="K27" s="119">
        <v>0</v>
      </c>
      <c r="L27" s="119">
        <v>0</v>
      </c>
      <c r="N27" s="8"/>
    </row>
    <row r="28" spans="1:14" x14ac:dyDescent="0.2">
      <c r="A28" s="49" t="s">
        <v>21</v>
      </c>
      <c r="B28" s="150">
        <v>12859</v>
      </c>
      <c r="C28" s="67">
        <v>25994.899085480021</v>
      </c>
      <c r="D28" s="150">
        <f>SUM(D24:D27)</f>
        <v>-805.74318399000003</v>
      </c>
      <c r="E28" s="150">
        <v>4789.434754429999</v>
      </c>
      <c r="F28" s="150">
        <v>-1203.9287842899998</v>
      </c>
      <c r="G28" s="150">
        <v>505.76293271000003</v>
      </c>
      <c r="H28" s="150">
        <v>505.76293271000003</v>
      </c>
      <c r="I28" s="232">
        <v>1674.6584801299991</v>
      </c>
      <c r="J28" s="373">
        <v>-873.7028050199998</v>
      </c>
      <c r="K28" s="150">
        <v>-128.60800758000005</v>
      </c>
      <c r="L28" s="150">
        <v>-128.60800758000005</v>
      </c>
      <c r="N28" s="8"/>
    </row>
    <row r="29" spans="1:14" ht="13.5" customHeight="1" x14ac:dyDescent="0.2">
      <c r="A29" s="47" t="s">
        <v>236</v>
      </c>
      <c r="B29" s="119">
        <v>-287</v>
      </c>
      <c r="C29" s="58">
        <v>-7326.5405442088722</v>
      </c>
      <c r="D29" s="119">
        <v>3763.9875257382341</v>
      </c>
      <c r="E29" s="119">
        <v>2484.6575321878577</v>
      </c>
      <c r="F29" s="119">
        <v>2222.2446228147519</v>
      </c>
      <c r="G29" s="119">
        <v>4239.9230287773107</v>
      </c>
      <c r="H29" s="119">
        <v>4239.9230287773107</v>
      </c>
      <c r="I29" s="230">
        <v>2825.6311091288349</v>
      </c>
      <c r="J29" s="99">
        <v>2268.6193611134136</v>
      </c>
      <c r="K29" s="119">
        <v>3208.1917701218472</v>
      </c>
      <c r="L29" s="119">
        <v>3208.1917701218472</v>
      </c>
      <c r="N29" s="8"/>
    </row>
    <row r="30" spans="1:14" s="3" customFormat="1" x14ac:dyDescent="0.2">
      <c r="A30" s="47" t="s">
        <v>237</v>
      </c>
      <c r="B30" s="119">
        <v>-4259</v>
      </c>
      <c r="C30" s="58">
        <v>-12347.115314796143</v>
      </c>
      <c r="D30" s="119">
        <v>-4623.3500259045804</v>
      </c>
      <c r="E30" s="119">
        <v>2330.0333543679726</v>
      </c>
      <c r="F30" s="119">
        <v>592.56673782496716</v>
      </c>
      <c r="G30" s="119">
        <v>1707.7571480318561</v>
      </c>
      <c r="H30" s="119">
        <v>1707.7571480318561</v>
      </c>
      <c r="I30" s="230">
        <v>3954.2453692287104</v>
      </c>
      <c r="J30" s="99">
        <v>814.69732438611959</v>
      </c>
      <c r="K30" s="119">
        <v>1641.2253155095493</v>
      </c>
      <c r="L30" s="119">
        <v>1641.2253155095493</v>
      </c>
      <c r="N30" s="8"/>
    </row>
    <row r="31" spans="1:14" s="3" customFormat="1" x14ac:dyDescent="0.2">
      <c r="A31" s="47" t="s">
        <v>238</v>
      </c>
      <c r="B31" s="119">
        <v>7846</v>
      </c>
      <c r="C31" s="58">
        <v>-10231.903866020866</v>
      </c>
      <c r="D31" s="119">
        <v>11182.586555599264</v>
      </c>
      <c r="E31" s="119">
        <v>-946.45303574925367</v>
      </c>
      <c r="F31" s="119">
        <v>-11.601429654462569</v>
      </c>
      <c r="G31" s="119">
        <v>2349.6990301316678</v>
      </c>
      <c r="H31" s="119">
        <v>2349.6990301316678</v>
      </c>
      <c r="I31" s="230">
        <v>-953.89397598373625</v>
      </c>
      <c r="J31" s="99">
        <v>-80.590879834090117</v>
      </c>
      <c r="K31" s="119">
        <v>2110.807695185993</v>
      </c>
      <c r="L31" s="119">
        <v>2110.807695185993</v>
      </c>
      <c r="N31" s="8"/>
    </row>
    <row r="32" spans="1:14" s="3" customFormat="1" x14ac:dyDescent="0.2">
      <c r="A32" s="47" t="s">
        <v>239</v>
      </c>
      <c r="B32" s="119">
        <v>423</v>
      </c>
      <c r="C32" s="58">
        <v>-3659.0271411499998</v>
      </c>
      <c r="D32" s="119">
        <v>-2706.5771295499999</v>
      </c>
      <c r="E32" s="119">
        <v>1008.75347198</v>
      </c>
      <c r="F32" s="119">
        <v>-479.19837174000003</v>
      </c>
      <c r="G32" s="119">
        <v>559.55304463000004</v>
      </c>
      <c r="H32" s="119">
        <v>559.55304463000004</v>
      </c>
      <c r="I32" s="230">
        <v>855.74352976</v>
      </c>
      <c r="J32" s="99">
        <v>-622.73531119999996</v>
      </c>
      <c r="K32" s="119">
        <v>442.66819403</v>
      </c>
      <c r="L32" s="119">
        <v>442.66819403</v>
      </c>
      <c r="N32" s="8"/>
    </row>
    <row r="33" spans="1:14" s="3" customFormat="1" ht="12" customHeight="1" x14ac:dyDescent="0.2">
      <c r="A33" s="47" t="s">
        <v>240</v>
      </c>
      <c r="B33" s="119">
        <v>-474</v>
      </c>
      <c r="C33" s="58">
        <v>689.85113608533447</v>
      </c>
      <c r="D33" s="119">
        <v>-757.05481509000003</v>
      </c>
      <c r="E33" s="119">
        <v>-1067.3465633200001</v>
      </c>
      <c r="F33" s="119">
        <v>-196.43557619000001</v>
      </c>
      <c r="G33" s="119">
        <v>-44.231815130000001</v>
      </c>
      <c r="H33" s="119">
        <v>-44.231815130000001</v>
      </c>
      <c r="I33" s="230">
        <v>250.65702569000001</v>
      </c>
      <c r="J33" s="99">
        <v>-81.002285450000002</v>
      </c>
      <c r="K33" s="119">
        <v>-68.431771850000004</v>
      </c>
      <c r="L33" s="119">
        <v>-68.431771850000004</v>
      </c>
      <c r="N33" s="8"/>
    </row>
    <row r="34" spans="1:14" s="3" customFormat="1" ht="12.75" customHeight="1" x14ac:dyDescent="0.2">
      <c r="A34" s="47" t="s">
        <v>242</v>
      </c>
      <c r="B34" s="119">
        <v>1057</v>
      </c>
      <c r="C34" s="58">
        <v>486.35601717999998</v>
      </c>
      <c r="D34" s="119">
        <v>-1815.3489900100001</v>
      </c>
      <c r="E34" s="119">
        <v>1216.0282204800001</v>
      </c>
      <c r="F34" s="119">
        <v>125.69700555</v>
      </c>
      <c r="G34" s="119">
        <v>157.27077494</v>
      </c>
      <c r="H34" s="119">
        <v>157.27077494</v>
      </c>
      <c r="I34" s="230">
        <v>1510.9605697699999</v>
      </c>
      <c r="J34" s="99">
        <v>197.75248647000001</v>
      </c>
      <c r="K34" s="119">
        <v>157.27077494</v>
      </c>
      <c r="L34" s="119">
        <v>157.27077494</v>
      </c>
      <c r="N34" s="8"/>
    </row>
    <row r="35" spans="1:14" s="3" customFormat="1" x14ac:dyDescent="0.2">
      <c r="A35" s="49" t="s">
        <v>22</v>
      </c>
      <c r="B35" s="150">
        <v>4306</v>
      </c>
      <c r="C35" s="67">
        <v>-32388.379712910544</v>
      </c>
      <c r="D35" s="150">
        <f>SUM(D29:D34)</f>
        <v>5044.2431207829177</v>
      </c>
      <c r="E35" s="150">
        <v>5025.6729799465775</v>
      </c>
      <c r="F35" s="150">
        <v>2253.2729886052566</v>
      </c>
      <c r="G35" s="150">
        <v>8969.9712113808328</v>
      </c>
      <c r="H35" s="150">
        <v>8969.9712113808328</v>
      </c>
      <c r="I35" s="232">
        <v>8443.3436275938093</v>
      </c>
      <c r="J35" s="373">
        <v>2496.7406954854432</v>
      </c>
      <c r="K35" s="150">
        <v>7491.7319779373893</v>
      </c>
      <c r="L35" s="150">
        <v>7491.7319779373893</v>
      </c>
      <c r="N35" s="8"/>
    </row>
    <row r="36" spans="1:14" s="3" customFormat="1" x14ac:dyDescent="0.2">
      <c r="A36" s="50" t="s">
        <v>49</v>
      </c>
      <c r="B36" s="73">
        <v>4</v>
      </c>
      <c r="C36" s="65">
        <v>-50.000453</v>
      </c>
      <c r="D36" s="73">
        <v>-23.283550999999999</v>
      </c>
      <c r="E36" s="73">
        <v>2.9031729999999998</v>
      </c>
      <c r="F36" s="73">
        <v>0</v>
      </c>
      <c r="G36" s="73">
        <v>0</v>
      </c>
      <c r="H36" s="73">
        <v>0</v>
      </c>
      <c r="I36" s="229">
        <v>2.9031729999999998</v>
      </c>
      <c r="J36" s="371">
        <v>0</v>
      </c>
      <c r="K36" s="73">
        <v>0</v>
      </c>
      <c r="L36" s="73">
        <v>0</v>
      </c>
      <c r="N36" s="8"/>
    </row>
    <row r="37" spans="1:14" x14ac:dyDescent="0.2">
      <c r="A37" s="51" t="s">
        <v>146</v>
      </c>
      <c r="B37" s="73">
        <v>311</v>
      </c>
      <c r="C37" s="65">
        <v>2035.1196098999999</v>
      </c>
      <c r="D37" s="73">
        <v>107.35778358</v>
      </c>
      <c r="E37" s="73">
        <v>-278.35860460999999</v>
      </c>
      <c r="F37" s="73">
        <v>13.295378749999999</v>
      </c>
      <c r="G37" s="73">
        <v>0.61690800000000001</v>
      </c>
      <c r="H37" s="73">
        <v>0.61690800000000001</v>
      </c>
      <c r="I37" s="229">
        <v>-175.75758837000001</v>
      </c>
      <c r="J37" s="371">
        <v>14.36243075</v>
      </c>
      <c r="K37" s="73">
        <v>0.61690800000000001</v>
      </c>
      <c r="L37" s="73">
        <v>0.61690800000000001</v>
      </c>
      <c r="N37" s="8"/>
    </row>
    <row r="38" spans="1:14" x14ac:dyDescent="0.2">
      <c r="A38" s="149" t="s">
        <v>228</v>
      </c>
      <c r="B38" s="119"/>
      <c r="C38" s="58"/>
      <c r="D38" s="119">
        <v>6223.4786794499996</v>
      </c>
      <c r="E38" s="119">
        <v>12124.787665088148</v>
      </c>
      <c r="F38" s="119">
        <v>1534.01987098427</v>
      </c>
      <c r="G38" s="119">
        <v>2768.895939991924</v>
      </c>
      <c r="H38" s="119">
        <v>2768.895939991924</v>
      </c>
      <c r="I38" s="230">
        <v>11202.811473014737</v>
      </c>
      <c r="J38" s="99">
        <v>1452.5238391318369</v>
      </c>
      <c r="K38" s="119">
        <v>2552.0346295641361</v>
      </c>
      <c r="L38" s="119">
        <v>2552.0346295641361</v>
      </c>
      <c r="N38" s="8"/>
    </row>
    <row r="39" spans="1:14" x14ac:dyDescent="0.2">
      <c r="A39" s="149" t="s">
        <v>229</v>
      </c>
      <c r="B39" s="119"/>
      <c r="C39" s="58"/>
      <c r="D39" s="119">
        <v>980.18225969999003</v>
      </c>
      <c r="E39" s="119">
        <v>556.98218211000005</v>
      </c>
      <c r="F39" s="119">
        <v>85.419981669999999</v>
      </c>
      <c r="G39" s="119">
        <v>152.51194167</v>
      </c>
      <c r="H39" s="119">
        <v>152.51194167</v>
      </c>
      <c r="I39" s="230">
        <v>656.71797444000003</v>
      </c>
      <c r="J39" s="99">
        <v>183.34685254999999</v>
      </c>
      <c r="K39" s="119">
        <v>218.49606066999999</v>
      </c>
      <c r="L39" s="119">
        <v>218.49606066999999</v>
      </c>
      <c r="N39" s="8"/>
    </row>
    <row r="40" spans="1:14" x14ac:dyDescent="0.2">
      <c r="A40" s="149" t="s">
        <v>230</v>
      </c>
      <c r="B40" s="119"/>
      <c r="C40" s="58"/>
      <c r="D40" s="119">
        <v>1109.1607742799999</v>
      </c>
      <c r="E40" s="119">
        <v>1731.5219261100001</v>
      </c>
      <c r="F40" s="119">
        <v>298.50862431000002</v>
      </c>
      <c r="G40" s="119">
        <v>530.63172712000005</v>
      </c>
      <c r="H40" s="119">
        <v>530.63172712000005</v>
      </c>
      <c r="I40" s="230">
        <v>1731.52192614</v>
      </c>
      <c r="J40" s="99">
        <v>298.50862433999998</v>
      </c>
      <c r="K40" s="119">
        <v>530.63172712000005</v>
      </c>
      <c r="L40" s="119">
        <v>530.63172712000005</v>
      </c>
      <c r="N40" s="8"/>
    </row>
    <row r="41" spans="1:14" x14ac:dyDescent="0.2">
      <c r="A41" s="149" t="s">
        <v>231</v>
      </c>
      <c r="B41" s="188"/>
      <c r="C41" s="187"/>
      <c r="D41" s="188">
        <v>2304.9842989200001</v>
      </c>
      <c r="E41" s="188">
        <v>6747.68707576</v>
      </c>
      <c r="F41" s="188">
        <v>767.07370143000003</v>
      </c>
      <c r="G41" s="188">
        <v>1152.77838458</v>
      </c>
      <c r="H41" s="188">
        <v>1152.77838458</v>
      </c>
      <c r="I41" s="233">
        <v>6747.6870755299997</v>
      </c>
      <c r="J41" s="374">
        <v>767.07370154</v>
      </c>
      <c r="K41" s="188">
        <v>1152.7783845500001</v>
      </c>
      <c r="L41" s="188">
        <v>1152.7783845500001</v>
      </c>
      <c r="N41" s="8"/>
    </row>
    <row r="42" spans="1:14" x14ac:dyDescent="0.2">
      <c r="A42" s="51" t="s">
        <v>53</v>
      </c>
      <c r="B42" s="73">
        <v>11147</v>
      </c>
      <c r="C42" s="65">
        <v>39978.458485760733</v>
      </c>
      <c r="D42" s="73">
        <f>SUM(D38:D41)</f>
        <v>10617.806012349991</v>
      </c>
      <c r="E42" s="73">
        <v>21160.978849068149</v>
      </c>
      <c r="F42" s="73">
        <v>2685.0221783942698</v>
      </c>
      <c r="G42" s="73">
        <v>4604.817993361924</v>
      </c>
      <c r="H42" s="73">
        <v>4604.817993361924</v>
      </c>
      <c r="I42" s="229">
        <v>20338.738449124736</v>
      </c>
      <c r="J42" s="371">
        <v>2701.453017561837</v>
      </c>
      <c r="K42" s="73">
        <v>4453.9408019041366</v>
      </c>
      <c r="L42" s="73">
        <v>4453.9408019041366</v>
      </c>
      <c r="N42" s="8"/>
    </row>
    <row r="43" spans="1:14" x14ac:dyDescent="0.2">
      <c r="A43" s="51" t="s">
        <v>159</v>
      </c>
      <c r="B43" s="73">
        <v>1697</v>
      </c>
      <c r="C43" s="65">
        <v>8897.6167878899996</v>
      </c>
      <c r="D43" s="73">
        <v>2806.1576575899999</v>
      </c>
      <c r="E43" s="73">
        <v>2402.7658010199998</v>
      </c>
      <c r="F43" s="73">
        <v>737.88882193999996</v>
      </c>
      <c r="G43" s="73">
        <v>524.65118067000003</v>
      </c>
      <c r="H43" s="73">
        <v>524.65118067000003</v>
      </c>
      <c r="I43" s="229">
        <v>1440.0367024499999</v>
      </c>
      <c r="J43" s="371">
        <v>222.50188428999999</v>
      </c>
      <c r="K43" s="73">
        <v>344.28189207000003</v>
      </c>
      <c r="L43" s="73">
        <v>344.28189207000003</v>
      </c>
      <c r="N43" s="8"/>
    </row>
    <row r="44" spans="1:14" x14ac:dyDescent="0.2">
      <c r="A44" s="51" t="s">
        <v>160</v>
      </c>
      <c r="B44" s="73">
        <v>39</v>
      </c>
      <c r="C44" s="65">
        <v>2544.1710603199999</v>
      </c>
      <c r="D44" s="73">
        <v>461.37747250000001</v>
      </c>
      <c r="E44" s="73">
        <v>398.08980294000003</v>
      </c>
      <c r="F44" s="73">
        <v>10.8474</v>
      </c>
      <c r="G44" s="73">
        <v>101.75286168</v>
      </c>
      <c r="H44" s="73">
        <v>101.75286168</v>
      </c>
      <c r="I44" s="229">
        <v>398.08980294000003</v>
      </c>
      <c r="J44" s="371">
        <v>10.8474</v>
      </c>
      <c r="K44" s="73">
        <v>101.75286168</v>
      </c>
      <c r="L44" s="73">
        <v>101.75286168</v>
      </c>
    </row>
    <row r="45" spans="1:14" x14ac:dyDescent="0.2">
      <c r="A45" s="51" t="s">
        <v>157</v>
      </c>
      <c r="B45" s="73">
        <v>113</v>
      </c>
      <c r="C45" s="65">
        <v>2631.6450710511831</v>
      </c>
      <c r="D45" s="73">
        <v>2439.6184416000001</v>
      </c>
      <c r="E45" s="73">
        <v>2125.5403767399998</v>
      </c>
      <c r="F45" s="73">
        <v>326.06599619999997</v>
      </c>
      <c r="G45" s="73">
        <v>224.47612257</v>
      </c>
      <c r="H45" s="73">
        <v>224.47612257</v>
      </c>
      <c r="I45" s="229">
        <v>2077.7938569100002</v>
      </c>
      <c r="J45" s="371">
        <v>309.41423250000003</v>
      </c>
      <c r="K45" s="73">
        <v>216.32852747000001</v>
      </c>
      <c r="L45" s="73">
        <v>216.32852747000001</v>
      </c>
    </row>
    <row r="46" spans="1:14" x14ac:dyDescent="0.2">
      <c r="A46" s="127" t="s">
        <v>170</v>
      </c>
      <c r="B46" s="130">
        <v>-5</v>
      </c>
      <c r="C46" s="129">
        <v>-124.689829</v>
      </c>
      <c r="D46" s="130">
        <v>2021.994919</v>
      </c>
      <c r="E46" s="130">
        <v>55.511080999999997</v>
      </c>
      <c r="F46" s="130">
        <v>0</v>
      </c>
      <c r="G46" s="130">
        <v>0</v>
      </c>
      <c r="H46" s="130">
        <v>0</v>
      </c>
      <c r="I46" s="234">
        <v>0</v>
      </c>
      <c r="J46" s="375">
        <v>0</v>
      </c>
      <c r="K46" s="130">
        <v>0</v>
      </c>
      <c r="L46" s="130">
        <v>0</v>
      </c>
    </row>
    <row r="47" spans="1:14" x14ac:dyDescent="0.2">
      <c r="A47" s="74" t="s">
        <v>140</v>
      </c>
      <c r="B47" s="151">
        <v>55552</v>
      </c>
      <c r="C47" s="75">
        <v>62584.044424717031</v>
      </c>
      <c r="D47" s="151">
        <v>47225.713567807958</v>
      </c>
      <c r="E47" s="151">
        <v>43371.66325028288</v>
      </c>
      <c r="F47" s="151">
        <v>6223.352989788591</v>
      </c>
      <c r="G47" s="151">
        <v>19156.006967331628</v>
      </c>
      <c r="H47" s="151">
        <v>19156.006967331628</v>
      </c>
      <c r="I47" s="235">
        <v>40171.491307790769</v>
      </c>
      <c r="J47" s="376">
        <v>9067.6062679120132</v>
      </c>
      <c r="K47" s="151">
        <v>16775.221596781073</v>
      </c>
      <c r="L47" s="151">
        <v>16775.221596781073</v>
      </c>
    </row>
    <row r="48" spans="1:14" ht="13.5" thickBot="1" x14ac:dyDescent="0.25">
      <c r="A48" s="1" t="s">
        <v>251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2" x14ac:dyDescent="0.2">
      <c r="A49" s="31" t="s">
        <v>220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205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G52" sqref="G52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44" t="s">
        <v>193</v>
      </c>
      <c r="B1" s="344"/>
      <c r="C1" s="344"/>
      <c r="D1" s="344"/>
      <c r="E1" s="344"/>
      <c r="F1" s="344"/>
      <c r="G1" s="344"/>
      <c r="H1" s="345"/>
    </row>
    <row r="2" spans="1:9" x14ac:dyDescent="0.2">
      <c r="A2" s="63"/>
      <c r="B2" s="64">
        <v>2014</v>
      </c>
      <c r="C2" s="133">
        <v>2015</v>
      </c>
      <c r="D2" s="133">
        <v>2016</v>
      </c>
      <c r="E2" s="133">
        <v>2017</v>
      </c>
      <c r="F2" s="133">
        <v>2018</v>
      </c>
      <c r="G2" s="133" t="s">
        <v>259</v>
      </c>
      <c r="H2" s="133" t="s">
        <v>261</v>
      </c>
    </row>
    <row r="3" spans="1:9" x14ac:dyDescent="0.2">
      <c r="A3" s="51" t="s">
        <v>31</v>
      </c>
      <c r="B3" s="65">
        <v>30</v>
      </c>
      <c r="C3" s="65">
        <v>31</v>
      </c>
      <c r="D3" s="65">
        <v>30</v>
      </c>
      <c r="E3" s="65">
        <v>44</v>
      </c>
      <c r="F3" s="65">
        <v>45</v>
      </c>
      <c r="G3" s="65">
        <v>46</v>
      </c>
      <c r="H3" s="65">
        <v>44</v>
      </c>
    </row>
    <row r="4" spans="1:9" x14ac:dyDescent="0.2">
      <c r="A4" s="149" t="s">
        <v>192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2</v>
      </c>
      <c r="H5" s="58">
        <v>2</v>
      </c>
    </row>
    <row r="6" spans="1:9" x14ac:dyDescent="0.2">
      <c r="A6" s="66" t="s">
        <v>50</v>
      </c>
      <c r="B6" s="58">
        <v>27</v>
      </c>
      <c r="C6" s="58">
        <v>31</v>
      </c>
      <c r="D6" s="58">
        <v>30</v>
      </c>
      <c r="E6" s="58">
        <v>43</v>
      </c>
      <c r="F6" s="58">
        <v>42</v>
      </c>
      <c r="G6" s="58">
        <v>45</v>
      </c>
      <c r="H6" s="58">
        <v>43</v>
      </c>
    </row>
    <row r="7" spans="1:9" x14ac:dyDescent="0.2">
      <c r="A7" s="66" t="s">
        <v>33</v>
      </c>
      <c r="B7" s="58">
        <v>6</v>
      </c>
      <c r="C7" s="58">
        <v>6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37</v>
      </c>
      <c r="C8" s="58">
        <v>38</v>
      </c>
      <c r="D8" s="58">
        <v>36</v>
      </c>
      <c r="E8" s="58">
        <v>47</v>
      </c>
      <c r="F8" s="58">
        <v>47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12</v>
      </c>
      <c r="E9" s="58">
        <v>16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84</v>
      </c>
      <c r="C10" s="58">
        <v>96</v>
      </c>
      <c r="D10" s="58">
        <v>102</v>
      </c>
      <c r="E10" s="58">
        <v>142</v>
      </c>
      <c r="F10" s="58">
        <v>150</v>
      </c>
      <c r="G10" s="58">
        <v>162</v>
      </c>
      <c r="H10" s="58">
        <v>163</v>
      </c>
    </row>
    <row r="11" spans="1:9" x14ac:dyDescent="0.2">
      <c r="A11" s="66" t="s">
        <v>37</v>
      </c>
      <c r="B11" s="58">
        <v>2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10</v>
      </c>
      <c r="C13" s="58">
        <v>11</v>
      </c>
      <c r="D13" s="58">
        <v>10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3</v>
      </c>
      <c r="G15" s="58">
        <v>4</v>
      </c>
      <c r="H15" s="58">
        <v>4</v>
      </c>
    </row>
    <row r="16" spans="1:9" x14ac:dyDescent="0.2">
      <c r="A16" s="66" t="s">
        <v>41</v>
      </c>
      <c r="B16" s="58">
        <v>6</v>
      </c>
      <c r="C16" s="58">
        <v>6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22</v>
      </c>
      <c r="C17" s="58">
        <v>24</v>
      </c>
      <c r="D17" s="58">
        <v>23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9</v>
      </c>
      <c r="E18" s="58">
        <v>7</v>
      </c>
      <c r="F18" s="58">
        <v>7</v>
      </c>
      <c r="G18" s="58">
        <v>7</v>
      </c>
      <c r="H18" s="58">
        <v>8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2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4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158</v>
      </c>
      <c r="B21" s="58">
        <v>5</v>
      </c>
      <c r="C21" s="58">
        <v>5</v>
      </c>
      <c r="D21" s="58">
        <v>7</v>
      </c>
      <c r="E21" s="58">
        <v>15</v>
      </c>
      <c r="F21" s="58">
        <v>15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236</v>
      </c>
      <c r="C22" s="67">
        <v>255</v>
      </c>
      <c r="D22" s="67">
        <v>252</v>
      </c>
      <c r="E22" s="67">
        <v>332</v>
      </c>
      <c r="F22" s="67">
        <f>SUM(F4:F21)</f>
        <v>338</v>
      </c>
      <c r="G22" s="67">
        <v>355</v>
      </c>
      <c r="H22" s="67">
        <f>SUM(H4:H21)</f>
        <v>355</v>
      </c>
    </row>
    <row r="23" spans="1:9" x14ac:dyDescent="0.2">
      <c r="A23" s="66" t="s">
        <v>62</v>
      </c>
      <c r="B23" s="58">
        <v>23</v>
      </c>
      <c r="C23" s="58">
        <v>20</v>
      </c>
      <c r="D23" s="58">
        <v>21</v>
      </c>
      <c r="E23" s="58">
        <v>27</v>
      </c>
      <c r="F23" s="58">
        <v>28</v>
      </c>
      <c r="G23" s="58">
        <v>30</v>
      </c>
      <c r="H23" s="58">
        <v>30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9</v>
      </c>
      <c r="E24" s="58">
        <v>15</v>
      </c>
      <c r="F24" s="58">
        <v>15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33</v>
      </c>
      <c r="C25" s="58">
        <v>35</v>
      </c>
      <c r="D25" s="58">
        <v>38</v>
      </c>
      <c r="E25" s="58">
        <v>45</v>
      </c>
      <c r="F25" s="58">
        <v>45</v>
      </c>
      <c r="G25" s="58">
        <v>45</v>
      </c>
      <c r="H25" s="58">
        <v>46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66</v>
      </c>
      <c r="C27" s="67">
        <v>65</v>
      </c>
      <c r="D27" s="67">
        <v>68</v>
      </c>
      <c r="E27" s="67">
        <v>88</v>
      </c>
      <c r="F27" s="67">
        <f>SUM(F23:F26)</f>
        <v>89</v>
      </c>
      <c r="G27" s="67">
        <v>92</v>
      </c>
      <c r="H27" s="67">
        <f>SUM(H23:H26)</f>
        <v>93</v>
      </c>
    </row>
    <row r="28" spans="1:9" x14ac:dyDescent="0.2">
      <c r="A28" s="66" t="s">
        <v>46</v>
      </c>
      <c r="B28" s="58">
        <v>29</v>
      </c>
      <c r="C28" s="58">
        <v>28</v>
      </c>
      <c r="D28" s="58">
        <v>31</v>
      </c>
      <c r="E28" s="58">
        <v>40</v>
      </c>
      <c r="F28" s="58">
        <v>40</v>
      </c>
      <c r="G28" s="58">
        <v>39</v>
      </c>
      <c r="H28" s="58">
        <v>39</v>
      </c>
    </row>
    <row r="29" spans="1:9" x14ac:dyDescent="0.2">
      <c r="A29" s="66" t="s">
        <v>65</v>
      </c>
      <c r="B29" s="58">
        <v>23</v>
      </c>
      <c r="C29" s="58">
        <v>26</v>
      </c>
      <c r="D29" s="58">
        <v>28</v>
      </c>
      <c r="E29" s="58">
        <v>45</v>
      </c>
      <c r="F29" s="58">
        <v>45</v>
      </c>
      <c r="G29" s="58">
        <v>46</v>
      </c>
      <c r="H29" s="58">
        <v>46</v>
      </c>
    </row>
    <row r="30" spans="1:9" x14ac:dyDescent="0.2">
      <c r="A30" s="66" t="s">
        <v>48</v>
      </c>
      <c r="B30" s="58">
        <v>28</v>
      </c>
      <c r="C30" s="58">
        <v>30</v>
      </c>
      <c r="D30" s="58">
        <v>28</v>
      </c>
      <c r="E30" s="58">
        <v>47</v>
      </c>
      <c r="F30" s="58">
        <v>45</v>
      </c>
      <c r="G30" s="58">
        <v>45</v>
      </c>
      <c r="H30" s="58">
        <v>46</v>
      </c>
    </row>
    <row r="31" spans="1:9" x14ac:dyDescent="0.2">
      <c r="A31" s="66" t="s">
        <v>147</v>
      </c>
      <c r="B31" s="58">
        <v>15</v>
      </c>
      <c r="C31" s="58">
        <v>25</v>
      </c>
      <c r="D31" s="58">
        <v>25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155</v>
      </c>
      <c r="B32" s="58">
        <v>8</v>
      </c>
      <c r="C32" s="58">
        <v>10</v>
      </c>
      <c r="D32" s="58">
        <v>10</v>
      </c>
      <c r="E32" s="58">
        <v>11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162</v>
      </c>
      <c r="B33" s="58">
        <v>1</v>
      </c>
      <c r="C33" s="58">
        <v>1</v>
      </c>
      <c r="D33" s="58">
        <v>4</v>
      </c>
      <c r="E33" s="58">
        <v>6</v>
      </c>
      <c r="F33" s="58">
        <v>9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104</v>
      </c>
      <c r="C34" s="65">
        <v>120</v>
      </c>
      <c r="D34" s="65">
        <v>126</v>
      </c>
      <c r="E34" s="65">
        <v>179</v>
      </c>
      <c r="F34" s="65">
        <f>SUM(F28:F33)</f>
        <v>179</v>
      </c>
      <c r="G34" s="65">
        <v>180</v>
      </c>
      <c r="H34" s="65">
        <f>SUM(H28:H33)</f>
        <v>181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146</v>
      </c>
      <c r="B36" s="65">
        <v>1</v>
      </c>
      <c r="C36" s="65">
        <v>1</v>
      </c>
      <c r="D36" s="65">
        <v>1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8" t="s">
        <v>228</v>
      </c>
      <c r="B37" s="58"/>
      <c r="C37" s="58"/>
      <c r="D37" s="58"/>
      <c r="E37" s="58"/>
      <c r="F37" s="58">
        <v>47</v>
      </c>
      <c r="G37" s="58">
        <v>51</v>
      </c>
      <c r="H37" s="58">
        <v>51</v>
      </c>
    </row>
    <row r="38" spans="1:11" x14ac:dyDescent="0.2">
      <c r="A38" s="148" t="s">
        <v>229</v>
      </c>
      <c r="B38" s="58"/>
      <c r="C38" s="58"/>
      <c r="D38" s="58"/>
      <c r="E38" s="58"/>
      <c r="F38" s="58">
        <v>12</v>
      </c>
      <c r="G38" s="58">
        <v>12</v>
      </c>
      <c r="H38" s="58">
        <v>12</v>
      </c>
    </row>
    <row r="39" spans="1:11" x14ac:dyDescent="0.2">
      <c r="A39" s="148" t="s">
        <v>230</v>
      </c>
      <c r="B39" s="58"/>
      <c r="C39" s="58"/>
      <c r="D39" s="58"/>
      <c r="E39" s="58"/>
      <c r="F39" s="58">
        <v>28</v>
      </c>
      <c r="G39" s="58">
        <v>29</v>
      </c>
      <c r="H39" s="58">
        <v>29</v>
      </c>
    </row>
    <row r="40" spans="1:11" x14ac:dyDescent="0.2">
      <c r="A40" s="186" t="s">
        <v>231</v>
      </c>
      <c r="B40" s="58"/>
      <c r="C40" s="58"/>
      <c r="D40" s="58"/>
      <c r="E40" s="58"/>
      <c r="F40" s="58">
        <v>31</v>
      </c>
      <c r="G40" s="58">
        <v>33</v>
      </c>
      <c r="H40" s="58">
        <v>33</v>
      </c>
    </row>
    <row r="41" spans="1:11" x14ac:dyDescent="0.2">
      <c r="A41" s="51" t="s">
        <v>53</v>
      </c>
      <c r="B41" s="65">
        <v>43</v>
      </c>
      <c r="C41" s="65">
        <v>54</v>
      </c>
      <c r="D41" s="65">
        <v>73</v>
      </c>
      <c r="E41" s="65">
        <v>102</v>
      </c>
      <c r="F41" s="65">
        <f>SUM(F37:F40)</f>
        <v>118</v>
      </c>
      <c r="G41" s="65">
        <v>125</v>
      </c>
      <c r="H41" s="65">
        <f>SUM(H37:H40)</f>
        <v>125</v>
      </c>
    </row>
    <row r="42" spans="1:11" x14ac:dyDescent="0.2">
      <c r="A42" s="51" t="s">
        <v>159</v>
      </c>
      <c r="B42" s="65">
        <v>11</v>
      </c>
      <c r="C42" s="65">
        <v>10</v>
      </c>
      <c r="D42" s="65">
        <v>13</v>
      </c>
      <c r="E42" s="65">
        <v>23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160</v>
      </c>
      <c r="B43" s="65">
        <v>3</v>
      </c>
      <c r="C43" s="65">
        <v>3</v>
      </c>
      <c r="D43" s="65">
        <v>3</v>
      </c>
      <c r="E43" s="65">
        <v>8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157</v>
      </c>
      <c r="B44" s="65">
        <v>14</v>
      </c>
      <c r="C44" s="65">
        <v>13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170</v>
      </c>
      <c r="B45" s="65">
        <v>2</v>
      </c>
      <c r="C45" s="65">
        <v>2</v>
      </c>
      <c r="D45" s="65">
        <v>2</v>
      </c>
      <c r="E45" s="65">
        <v>1</v>
      </c>
      <c r="F45" s="65">
        <v>1</v>
      </c>
      <c r="G45" s="65">
        <v>2</v>
      </c>
      <c r="H45" s="65">
        <v>2</v>
      </c>
    </row>
    <row r="46" spans="1:11" x14ac:dyDescent="0.2">
      <c r="A46" s="69" t="s">
        <v>61</v>
      </c>
      <c r="B46" s="70">
        <v>511</v>
      </c>
      <c r="C46" s="70">
        <v>555</v>
      </c>
      <c r="D46" s="70">
        <v>579</v>
      </c>
      <c r="E46" s="70">
        <v>794</v>
      </c>
      <c r="F46" s="70">
        <f>SUM(F41:F45)+F36+F35+F34+F27+F22+F3</f>
        <v>818</v>
      </c>
      <c r="G46" s="70">
        <v>848</v>
      </c>
      <c r="H46" s="70">
        <f>H3+H22+H27+H34+H35+H36+H41+H42+H43+H44+H45</f>
        <v>848</v>
      </c>
    </row>
    <row r="47" spans="1:11" ht="13.5" thickBot="1" x14ac:dyDescent="0.25">
      <c r="A47" s="300" t="s">
        <v>145</v>
      </c>
      <c r="B47" s="300"/>
      <c r="C47" s="301"/>
      <c r="D47" s="301"/>
      <c r="E47" s="301"/>
      <c r="F47" s="301"/>
      <c r="G47" s="301"/>
      <c r="H47" s="298"/>
    </row>
    <row r="48" spans="1:11" x14ac:dyDescent="0.2">
      <c r="A48" s="299" t="s">
        <v>220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D80"/>
  <sheetViews>
    <sheetView zoomScale="85" zoomScaleNormal="85" workbookViewId="0">
      <selection activeCell="P3" sqref="P3"/>
    </sheetView>
  </sheetViews>
  <sheetFormatPr defaultRowHeight="12.75" x14ac:dyDescent="0.2"/>
  <cols>
    <col min="1" max="1" width="39.28515625" customWidth="1"/>
    <col min="2" max="2" width="13.28515625" customWidth="1"/>
    <col min="3" max="3" width="11.7109375" customWidth="1"/>
    <col min="4" max="4" width="11.42578125" customWidth="1"/>
    <col min="5" max="5" width="10.28515625" customWidth="1"/>
    <col min="6" max="6" width="9.28515625" customWidth="1"/>
    <col min="7" max="7" width="12.85546875" bestFit="1" customWidth="1"/>
    <col min="8" max="8" width="11.7109375" customWidth="1"/>
    <col min="9" max="9" width="12.5703125" style="10" bestFit="1" customWidth="1"/>
    <col min="10" max="10" width="17.7109375" customWidth="1"/>
    <col min="11" max="11" width="12.28515625" customWidth="1"/>
    <col min="12" max="12" width="13.28515625" customWidth="1"/>
    <col min="13" max="13" width="11.28515625" customWidth="1"/>
    <col min="14" max="14" width="12" customWidth="1"/>
    <col min="15" max="15" width="12.85546875" bestFit="1" customWidth="1"/>
    <col min="16" max="16" width="14.28515625" bestFit="1" customWidth="1"/>
    <col min="17" max="17" width="12.28515625" style="10" customWidth="1"/>
    <col min="18" max="18" width="9.28515625" style="161" customWidth="1"/>
    <col min="19" max="19" width="10.28515625" bestFit="1" customWidth="1"/>
  </cols>
  <sheetData>
    <row r="1" spans="1:160" ht="20.25" customHeight="1" x14ac:dyDescent="0.2">
      <c r="A1" s="218" t="s">
        <v>182</v>
      </c>
      <c r="B1" s="218"/>
      <c r="C1" s="218"/>
      <c r="D1" s="218"/>
      <c r="E1" s="217"/>
      <c r="F1" s="217"/>
      <c r="G1" s="217"/>
      <c r="H1" s="217"/>
      <c r="I1" s="331"/>
      <c r="K1" s="346" t="s">
        <v>183</v>
      </c>
      <c r="L1" s="380"/>
      <c r="M1" s="380"/>
      <c r="N1" s="380"/>
      <c r="O1" s="380"/>
      <c r="P1" s="380"/>
      <c r="Q1" s="380"/>
      <c r="R1" s="380"/>
      <c r="S1" s="380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</row>
    <row r="2" spans="1:160" x14ac:dyDescent="0.2">
      <c r="A2" s="71" t="s">
        <v>168</v>
      </c>
      <c r="B2" s="72">
        <v>2015</v>
      </c>
      <c r="C2" s="117">
        <v>2016</v>
      </c>
      <c r="D2" s="117">
        <v>2017</v>
      </c>
      <c r="E2" s="137">
        <v>2018</v>
      </c>
      <c r="F2" s="137">
        <v>2019</v>
      </c>
      <c r="G2" s="137" t="s">
        <v>259</v>
      </c>
      <c r="H2" s="137" t="s">
        <v>261</v>
      </c>
      <c r="I2" s="137" t="s">
        <v>244</v>
      </c>
      <c r="J2" s="10"/>
      <c r="K2" s="71" t="s">
        <v>167</v>
      </c>
      <c r="L2" s="72">
        <v>2015</v>
      </c>
      <c r="M2" s="117">
        <v>2016</v>
      </c>
      <c r="N2" s="117">
        <v>2017</v>
      </c>
      <c r="O2" s="137">
        <v>2018</v>
      </c>
      <c r="P2" s="137">
        <v>2019</v>
      </c>
      <c r="Q2" s="137" t="s">
        <v>259</v>
      </c>
      <c r="R2" s="137" t="s">
        <v>261</v>
      </c>
      <c r="S2" s="137" t="s">
        <v>244</v>
      </c>
      <c r="T2" s="161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</row>
    <row r="3" spans="1:160" x14ac:dyDescent="0.2">
      <c r="A3" s="115" t="s">
        <v>31</v>
      </c>
      <c r="B3" s="65">
        <v>3413</v>
      </c>
      <c r="C3" s="65">
        <v>5044</v>
      </c>
      <c r="D3" s="65">
        <v>3951.4606940999997</v>
      </c>
      <c r="E3" s="65">
        <v>3941.0735936000001</v>
      </c>
      <c r="F3" s="65">
        <v>1723.7370261999999</v>
      </c>
      <c r="G3" s="65">
        <v>0</v>
      </c>
      <c r="H3" s="65">
        <v>216.12576809999999</v>
      </c>
      <c r="I3" s="65">
        <v>216.12576809999999</v>
      </c>
      <c r="J3" s="10"/>
      <c r="K3" s="90" t="s">
        <v>218</v>
      </c>
      <c r="N3">
        <v>0</v>
      </c>
      <c r="O3" s="157">
        <v>19.27577762</v>
      </c>
      <c r="P3" s="157">
        <v>20.453448999999999</v>
      </c>
      <c r="Q3" s="157">
        <v>0</v>
      </c>
      <c r="R3" s="157">
        <v>10.550413000000001</v>
      </c>
      <c r="S3" s="91">
        <v>10.550413000000001</v>
      </c>
      <c r="T3" s="161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</row>
    <row r="4" spans="1:160" x14ac:dyDescent="0.2">
      <c r="A4" s="146" t="s">
        <v>192</v>
      </c>
      <c r="B4" s="58">
        <v>20</v>
      </c>
      <c r="C4" s="58">
        <v>1</v>
      </c>
      <c r="D4" s="58">
        <v>0</v>
      </c>
      <c r="E4" s="58">
        <v>2.8093300000000001</v>
      </c>
      <c r="F4" s="324">
        <v>10.99863</v>
      </c>
      <c r="G4" s="58">
        <v>0</v>
      </c>
      <c r="H4" s="324">
        <v>16.350345000000001</v>
      </c>
      <c r="I4" s="324">
        <v>16.350345000000001</v>
      </c>
      <c r="J4" s="10"/>
      <c r="K4" s="90" t="s">
        <v>4</v>
      </c>
      <c r="L4" s="157">
        <v>90.234087000000002</v>
      </c>
      <c r="M4" s="157">
        <v>103</v>
      </c>
      <c r="N4" s="157">
        <v>77.4380563</v>
      </c>
      <c r="O4" s="157">
        <v>106.0686202</v>
      </c>
      <c r="P4" s="157">
        <v>120.5305501</v>
      </c>
      <c r="Q4" s="157">
        <v>0</v>
      </c>
      <c r="R4" s="91">
        <v>0</v>
      </c>
      <c r="S4" s="91">
        <v>0</v>
      </c>
      <c r="T4" s="161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</row>
    <row r="5" spans="1:160" x14ac:dyDescent="0.2">
      <c r="A5" s="47" t="s">
        <v>32</v>
      </c>
      <c r="B5" s="58">
        <v>0</v>
      </c>
      <c r="C5" s="58">
        <v>0</v>
      </c>
      <c r="D5" s="58">
        <v>0</v>
      </c>
      <c r="E5" s="58">
        <v>0</v>
      </c>
      <c r="F5" s="324">
        <v>0</v>
      </c>
      <c r="G5" s="58">
        <v>0</v>
      </c>
      <c r="H5" s="324">
        <v>0</v>
      </c>
      <c r="I5" s="324">
        <v>0</v>
      </c>
      <c r="J5" s="10"/>
      <c r="K5" s="90" t="s">
        <v>28</v>
      </c>
      <c r="L5" s="157">
        <v>2.2942149999999999</v>
      </c>
      <c r="M5" s="157">
        <v>8</v>
      </c>
      <c r="N5" s="157"/>
      <c r="O5" s="157">
        <v>0</v>
      </c>
      <c r="P5" s="157">
        <v>0</v>
      </c>
      <c r="Q5" s="157">
        <v>0</v>
      </c>
      <c r="R5" s="91"/>
      <c r="S5" s="91"/>
      <c r="T5" s="161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</row>
    <row r="6" spans="1:160" x14ac:dyDescent="0.2">
      <c r="A6" s="47" t="s">
        <v>50</v>
      </c>
      <c r="B6" s="58">
        <v>706</v>
      </c>
      <c r="C6" s="58">
        <v>1728</v>
      </c>
      <c r="D6" s="58">
        <v>689.97842500000002</v>
      </c>
      <c r="E6" s="58">
        <v>1231.9109850999998</v>
      </c>
      <c r="F6" s="324">
        <v>739.64977669999996</v>
      </c>
      <c r="G6" s="58">
        <v>0</v>
      </c>
      <c r="H6" s="324">
        <v>103.1039964</v>
      </c>
      <c r="I6" s="324">
        <v>103.1039964</v>
      </c>
      <c r="J6" s="10"/>
      <c r="K6" s="165" t="s">
        <v>211</v>
      </c>
      <c r="N6" s="157">
        <v>27.721057999999999</v>
      </c>
      <c r="O6" s="157">
        <v>0</v>
      </c>
      <c r="P6" s="157">
        <v>0</v>
      </c>
      <c r="Q6" s="157">
        <v>0</v>
      </c>
      <c r="R6" s="91"/>
      <c r="S6" s="91"/>
      <c r="T6" s="161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</row>
    <row r="7" spans="1:160" x14ac:dyDescent="0.2">
      <c r="A7" s="47" t="s">
        <v>33</v>
      </c>
      <c r="B7" s="58">
        <v>141</v>
      </c>
      <c r="C7" s="58">
        <v>137</v>
      </c>
      <c r="D7" s="58">
        <v>24.531341299999998</v>
      </c>
      <c r="E7" s="58">
        <v>102.0140402</v>
      </c>
      <c r="F7" s="324">
        <v>64.5383195</v>
      </c>
      <c r="G7" s="58">
        <v>0</v>
      </c>
      <c r="H7" s="324">
        <v>33.465950499999998</v>
      </c>
      <c r="I7" s="324">
        <v>33.465950499999998</v>
      </c>
      <c r="J7" s="10"/>
      <c r="K7" s="90" t="s">
        <v>5</v>
      </c>
      <c r="L7" s="157">
        <v>2209.5706009999999</v>
      </c>
      <c r="M7" s="157">
        <v>2827</v>
      </c>
      <c r="N7" s="157">
        <v>1875.6078127000001</v>
      </c>
      <c r="O7" s="157">
        <v>3908.4660351100001</v>
      </c>
      <c r="P7" s="157">
        <v>1047.0436016000001</v>
      </c>
      <c r="Q7" s="157">
        <v>0</v>
      </c>
      <c r="R7" s="91">
        <v>0</v>
      </c>
      <c r="S7" s="91">
        <v>0</v>
      </c>
      <c r="T7" s="161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</row>
    <row r="8" spans="1:160" x14ac:dyDescent="0.2">
      <c r="A8" s="47" t="s">
        <v>34</v>
      </c>
      <c r="B8" s="58">
        <v>202</v>
      </c>
      <c r="C8" s="58">
        <v>1043</v>
      </c>
      <c r="D8" s="58">
        <v>690.24121769999999</v>
      </c>
      <c r="E8" s="58">
        <v>1594.7360982999999</v>
      </c>
      <c r="F8" s="324">
        <v>581.09823359999996</v>
      </c>
      <c r="G8" s="58">
        <v>0</v>
      </c>
      <c r="H8" s="324">
        <v>76.570470499999999</v>
      </c>
      <c r="I8" s="324">
        <v>76.570470499999999</v>
      </c>
      <c r="J8" s="10"/>
      <c r="K8" s="90" t="s">
        <v>148</v>
      </c>
      <c r="L8" s="157">
        <v>25.084599000000001</v>
      </c>
      <c r="M8" s="157">
        <v>46</v>
      </c>
      <c r="N8" s="157">
        <v>91.600043099999994</v>
      </c>
      <c r="O8" s="157">
        <v>83.284770099999989</v>
      </c>
      <c r="P8" s="157">
        <v>0</v>
      </c>
      <c r="Q8" s="157">
        <v>0</v>
      </c>
      <c r="R8" s="91">
        <v>0</v>
      </c>
      <c r="S8" s="91">
        <v>0</v>
      </c>
      <c r="T8" s="161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</row>
    <row r="9" spans="1:160" x14ac:dyDescent="0.2">
      <c r="A9" s="47" t="s">
        <v>35</v>
      </c>
      <c r="B9" s="58">
        <v>471</v>
      </c>
      <c r="C9" s="58">
        <v>875</v>
      </c>
      <c r="D9" s="58">
        <v>281.42087219999996</v>
      </c>
      <c r="E9" s="58">
        <v>927.83521929999995</v>
      </c>
      <c r="F9" s="324">
        <v>266.4910471</v>
      </c>
      <c r="G9" s="58">
        <v>0</v>
      </c>
      <c r="H9" s="324">
        <v>119.9634642</v>
      </c>
      <c r="I9" s="324">
        <v>119.9634642</v>
      </c>
      <c r="J9" s="10"/>
      <c r="K9" s="90" t="s">
        <v>30</v>
      </c>
      <c r="L9" s="157">
        <v>182.11189400000001</v>
      </c>
      <c r="M9" s="157">
        <v>257</v>
      </c>
      <c r="N9" s="157">
        <v>200.969345</v>
      </c>
      <c r="O9" s="157">
        <v>254.35453899999999</v>
      </c>
      <c r="P9" s="157">
        <v>576.690966</v>
      </c>
      <c r="Q9" s="157">
        <v>0</v>
      </c>
      <c r="R9" s="91">
        <v>392.722668</v>
      </c>
      <c r="S9" s="91">
        <v>392.722668</v>
      </c>
      <c r="T9" s="161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</row>
    <row r="10" spans="1:160" x14ac:dyDescent="0.2">
      <c r="A10" s="47" t="s">
        <v>36</v>
      </c>
      <c r="B10" s="58">
        <v>5695</v>
      </c>
      <c r="C10" s="58">
        <v>14299</v>
      </c>
      <c r="D10" s="58">
        <v>8897.4876776000019</v>
      </c>
      <c r="E10" s="58">
        <v>13619.779662299999</v>
      </c>
      <c r="F10" s="324">
        <v>7681.7054463799996</v>
      </c>
      <c r="G10" s="58">
        <v>1.4397359999999999</v>
      </c>
      <c r="H10" s="324">
        <v>2586.9635413000001</v>
      </c>
      <c r="I10" s="324">
        <v>2586.9635413000001</v>
      </c>
      <c r="J10" s="10"/>
      <c r="K10" s="90" t="s">
        <v>187</v>
      </c>
      <c r="L10" s="157">
        <v>455.43793599999998</v>
      </c>
      <c r="M10" s="157">
        <v>644</v>
      </c>
      <c r="N10" s="157">
        <v>307.90923049999998</v>
      </c>
      <c r="O10" s="157">
        <v>891.73726739999995</v>
      </c>
      <c r="P10" s="157">
        <v>391.01909619999998</v>
      </c>
      <c r="Q10" s="157">
        <v>0</v>
      </c>
      <c r="R10" s="91">
        <v>408.30973230000001</v>
      </c>
      <c r="S10" s="91">
        <v>408.30973230000001</v>
      </c>
      <c r="T10" s="161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</row>
    <row r="11" spans="1:160" x14ac:dyDescent="0.2">
      <c r="A11" s="47" t="s">
        <v>37</v>
      </c>
      <c r="B11" s="58">
        <v>283</v>
      </c>
      <c r="C11" s="58">
        <v>252</v>
      </c>
      <c r="D11" s="58">
        <v>0</v>
      </c>
      <c r="E11" s="58">
        <v>91.750883799999997</v>
      </c>
      <c r="F11" s="324">
        <v>160.71370920000001</v>
      </c>
      <c r="G11" s="58">
        <v>0</v>
      </c>
      <c r="H11" s="324">
        <v>0</v>
      </c>
      <c r="I11" s="324">
        <v>0</v>
      </c>
      <c r="J11" s="10"/>
      <c r="K11" s="90" t="s">
        <v>6</v>
      </c>
      <c r="L11" s="157">
        <v>5071.6470499999996</v>
      </c>
      <c r="M11" s="157">
        <v>11078</v>
      </c>
      <c r="N11" s="157">
        <v>6203.9946461500003</v>
      </c>
      <c r="O11" s="157">
        <v>11460.456447750001</v>
      </c>
      <c r="P11" s="157">
        <v>4856.0274811999998</v>
      </c>
      <c r="Q11" s="157">
        <v>0</v>
      </c>
      <c r="R11" s="91">
        <v>0</v>
      </c>
      <c r="S11" s="91">
        <v>0</v>
      </c>
      <c r="T11" s="161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</row>
    <row r="12" spans="1:160" x14ac:dyDescent="0.2">
      <c r="A12" s="47" t="s">
        <v>51</v>
      </c>
      <c r="B12" s="58">
        <v>0</v>
      </c>
      <c r="C12" s="58">
        <v>0</v>
      </c>
      <c r="D12" s="58">
        <v>125.02778859999999</v>
      </c>
      <c r="E12" s="58">
        <v>274.75993999999997</v>
      </c>
      <c r="F12" s="324">
        <v>61.446460799999997</v>
      </c>
      <c r="G12" s="58">
        <v>0</v>
      </c>
      <c r="H12" s="324">
        <v>0</v>
      </c>
      <c r="I12" s="324">
        <v>0</v>
      </c>
      <c r="J12" s="10"/>
      <c r="K12" s="136" t="s">
        <v>217</v>
      </c>
      <c r="N12">
        <v>0</v>
      </c>
      <c r="O12" s="157">
        <v>0</v>
      </c>
      <c r="P12" s="157">
        <v>0</v>
      </c>
      <c r="Q12" s="157">
        <v>0</v>
      </c>
      <c r="R12">
        <v>0</v>
      </c>
      <c r="S12" s="91">
        <v>0</v>
      </c>
      <c r="T12" s="161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</row>
    <row r="13" spans="1:160" x14ac:dyDescent="0.2">
      <c r="A13" s="47" t="s">
        <v>38</v>
      </c>
      <c r="B13" s="58">
        <v>9</v>
      </c>
      <c r="C13" s="58">
        <v>19</v>
      </c>
      <c r="D13" s="58">
        <v>12.1778514</v>
      </c>
      <c r="E13" s="58">
        <v>261.6917138</v>
      </c>
      <c r="F13" s="324">
        <v>116.639843</v>
      </c>
      <c r="G13" s="58">
        <v>0</v>
      </c>
      <c r="H13" s="324">
        <v>0</v>
      </c>
      <c r="I13" s="324">
        <v>0</v>
      </c>
      <c r="J13" s="10"/>
      <c r="K13" s="90" t="s">
        <v>152</v>
      </c>
      <c r="L13" s="157">
        <v>108.91398100000001</v>
      </c>
      <c r="M13" s="157">
        <v>120</v>
      </c>
      <c r="N13" s="157">
        <v>91.734298999999993</v>
      </c>
      <c r="O13" s="157">
        <v>262.85804100000001</v>
      </c>
      <c r="P13" s="157">
        <v>113.810687</v>
      </c>
      <c r="Q13" s="157">
        <v>0</v>
      </c>
      <c r="R13" s="91">
        <v>122.856077</v>
      </c>
      <c r="S13" s="157">
        <v>122.856077</v>
      </c>
      <c r="T13" s="161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</row>
    <row r="14" spans="1:160" x14ac:dyDescent="0.2">
      <c r="A14" s="47" t="s">
        <v>39</v>
      </c>
      <c r="B14" s="58">
        <v>98</v>
      </c>
      <c r="C14" s="58">
        <v>248</v>
      </c>
      <c r="D14" s="58">
        <v>47.287526399999997</v>
      </c>
      <c r="E14" s="58">
        <v>156.86207569999999</v>
      </c>
      <c r="F14" s="324">
        <v>62.2161069</v>
      </c>
      <c r="G14" s="58">
        <v>0</v>
      </c>
      <c r="H14" s="324">
        <v>8.0349415999999998</v>
      </c>
      <c r="I14" s="324">
        <v>8.0349415999999998</v>
      </c>
      <c r="J14" s="10"/>
      <c r="K14" s="90" t="s">
        <v>25</v>
      </c>
      <c r="L14" s="157">
        <v>70.675200000000004</v>
      </c>
      <c r="M14" s="157">
        <v>82</v>
      </c>
      <c r="N14" s="157">
        <v>108.400031</v>
      </c>
      <c r="O14" s="157">
        <v>109.680708</v>
      </c>
      <c r="P14" s="157">
        <v>29.800239999999999</v>
      </c>
      <c r="Q14" s="157">
        <v>0</v>
      </c>
      <c r="R14" s="91">
        <v>0</v>
      </c>
      <c r="S14" s="91">
        <v>0</v>
      </c>
      <c r="T14" s="161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</row>
    <row r="15" spans="1:160" x14ac:dyDescent="0.2">
      <c r="A15" s="47" t="s">
        <v>40</v>
      </c>
      <c r="B15" s="58">
        <v>29</v>
      </c>
      <c r="C15" s="58">
        <v>44</v>
      </c>
      <c r="D15" s="58">
        <v>39.646807000000003</v>
      </c>
      <c r="E15" s="58">
        <v>81.270434099999989</v>
      </c>
      <c r="F15" s="324">
        <v>20.307880900000001</v>
      </c>
      <c r="G15" s="58">
        <v>0</v>
      </c>
      <c r="H15" s="324">
        <v>0</v>
      </c>
      <c r="I15" s="324">
        <v>0</v>
      </c>
      <c r="J15" s="10"/>
      <c r="K15" s="90" t="s">
        <v>235</v>
      </c>
      <c r="L15" s="157"/>
      <c r="M15" s="157"/>
      <c r="N15" s="157"/>
      <c r="O15" s="157">
        <v>0</v>
      </c>
      <c r="P15" s="157">
        <v>0</v>
      </c>
      <c r="Q15" s="157">
        <v>0</v>
      </c>
      <c r="R15" s="91">
        <v>0</v>
      </c>
      <c r="S15" s="91">
        <v>0</v>
      </c>
      <c r="T15" s="161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</row>
    <row r="16" spans="1:160" x14ac:dyDescent="0.2">
      <c r="A16" s="47" t="s">
        <v>41</v>
      </c>
      <c r="B16" s="58">
        <v>13</v>
      </c>
      <c r="C16" s="58">
        <v>0</v>
      </c>
      <c r="D16" s="58">
        <v>0</v>
      </c>
      <c r="E16" s="58">
        <v>19.465911999999999</v>
      </c>
      <c r="F16" s="324">
        <v>13.506864</v>
      </c>
      <c r="G16" s="58">
        <v>0</v>
      </c>
      <c r="H16" s="324">
        <v>1.3962224000000001</v>
      </c>
      <c r="I16" s="324">
        <v>1.3962224000000001</v>
      </c>
      <c r="J16" s="10"/>
      <c r="K16" s="90" t="s">
        <v>184</v>
      </c>
      <c r="L16" s="157">
        <v>0</v>
      </c>
      <c r="M16" s="157">
        <v>8</v>
      </c>
      <c r="N16" s="157">
        <v>3.6880250000000001</v>
      </c>
      <c r="O16" s="157">
        <v>11.363256</v>
      </c>
      <c r="P16" s="157">
        <v>18.527557999999999</v>
      </c>
      <c r="Q16" s="157">
        <v>0</v>
      </c>
      <c r="R16" s="91">
        <v>0</v>
      </c>
      <c r="S16" s="91">
        <v>0</v>
      </c>
      <c r="T16" s="161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</row>
    <row r="17" spans="1:160" x14ac:dyDescent="0.2">
      <c r="A17" s="47" t="s">
        <v>42</v>
      </c>
      <c r="B17" s="58">
        <v>1116</v>
      </c>
      <c r="C17" s="58">
        <v>3514</v>
      </c>
      <c r="D17" s="58">
        <v>1997.9524416000002</v>
      </c>
      <c r="E17" s="58">
        <v>1996.3865498</v>
      </c>
      <c r="F17" s="324">
        <v>1306.42615</v>
      </c>
      <c r="G17" s="58">
        <v>0</v>
      </c>
      <c r="H17" s="324">
        <v>342.58806049999998</v>
      </c>
      <c r="I17" s="324">
        <v>342.58806049999998</v>
      </c>
      <c r="J17" s="10"/>
      <c r="K17" s="90" t="s">
        <v>7</v>
      </c>
      <c r="L17" s="157">
        <v>330.505315</v>
      </c>
      <c r="M17" s="157">
        <v>400</v>
      </c>
      <c r="N17" s="157">
        <v>286.06176499999998</v>
      </c>
      <c r="O17" s="157">
        <v>564.34682199999997</v>
      </c>
      <c r="P17" s="157">
        <v>412.90492399999999</v>
      </c>
      <c r="Q17" s="157">
        <v>0</v>
      </c>
      <c r="R17" s="91">
        <v>606.32574899999997</v>
      </c>
      <c r="S17" s="91">
        <v>606.32574899999997</v>
      </c>
      <c r="T17" s="161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</row>
    <row r="18" spans="1:160" x14ac:dyDescent="0.2">
      <c r="A18" s="47" t="s">
        <v>43</v>
      </c>
      <c r="B18" s="58">
        <v>142</v>
      </c>
      <c r="C18" s="58">
        <v>272</v>
      </c>
      <c r="D18" s="58">
        <v>121.5342792</v>
      </c>
      <c r="E18" s="58">
        <v>91.591498999999999</v>
      </c>
      <c r="F18" s="324">
        <v>53.240101199999998</v>
      </c>
      <c r="G18" s="58">
        <v>0</v>
      </c>
      <c r="H18" s="324">
        <v>2.669003</v>
      </c>
      <c r="I18" s="324">
        <v>2.669003</v>
      </c>
      <c r="J18" s="10"/>
      <c r="K18" s="90" t="s">
        <v>54</v>
      </c>
      <c r="L18" s="157">
        <v>27.912237999999999</v>
      </c>
      <c r="M18" s="157">
        <v>2</v>
      </c>
      <c r="N18" s="157">
        <v>13.2761882</v>
      </c>
      <c r="O18" s="157">
        <v>21.986821600000003</v>
      </c>
      <c r="P18" s="157">
        <v>1.6576105999999999</v>
      </c>
      <c r="Q18" s="157">
        <v>0</v>
      </c>
      <c r="R18" s="91">
        <v>13.523095</v>
      </c>
      <c r="S18" s="91">
        <v>13.523095</v>
      </c>
      <c r="T18" s="161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</row>
    <row r="19" spans="1:160" x14ac:dyDescent="0.2">
      <c r="A19" s="47" t="s">
        <v>44</v>
      </c>
      <c r="B19" s="58">
        <v>33</v>
      </c>
      <c r="C19" s="58">
        <v>92</v>
      </c>
      <c r="D19" s="58">
        <v>159.89303699999999</v>
      </c>
      <c r="E19" s="58">
        <v>133.06042390000002</v>
      </c>
      <c r="F19" s="324">
        <v>128.8614565</v>
      </c>
      <c r="G19" s="58">
        <v>0</v>
      </c>
      <c r="H19" s="324">
        <v>45.016567199999997</v>
      </c>
      <c r="I19" s="324">
        <v>45.016567199999997</v>
      </c>
      <c r="J19" s="10"/>
      <c r="K19" s="136" t="s">
        <v>198</v>
      </c>
      <c r="M19" s="155">
        <v>0</v>
      </c>
      <c r="N19" s="157">
        <v>15.605219999999999</v>
      </c>
      <c r="O19" s="157">
        <v>0</v>
      </c>
      <c r="P19" s="157">
        <v>0</v>
      </c>
      <c r="Q19" s="157">
        <v>0</v>
      </c>
      <c r="R19" s="91">
        <v>0</v>
      </c>
      <c r="S19" s="91">
        <v>0</v>
      </c>
      <c r="T19" s="161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  <c r="FC19" s="209"/>
      <c r="FD19" s="209"/>
    </row>
    <row r="20" spans="1:160" x14ac:dyDescent="0.2">
      <c r="A20" s="47" t="s">
        <v>45</v>
      </c>
      <c r="B20" s="58">
        <v>0</v>
      </c>
      <c r="C20" s="58">
        <v>0</v>
      </c>
      <c r="D20" s="58">
        <v>0</v>
      </c>
      <c r="E20" s="58">
        <v>31.014520999999998</v>
      </c>
      <c r="F20" s="324">
        <v>8.5153047999999991</v>
      </c>
      <c r="G20" s="58">
        <v>0</v>
      </c>
      <c r="H20" s="324">
        <v>0</v>
      </c>
      <c r="I20" s="324">
        <v>0</v>
      </c>
      <c r="J20" s="10"/>
      <c r="K20" s="90" t="s">
        <v>8</v>
      </c>
      <c r="L20" s="157">
        <v>213.46014299999999</v>
      </c>
      <c r="M20" s="157">
        <v>245</v>
      </c>
      <c r="N20" s="157">
        <v>193.972947</v>
      </c>
      <c r="O20" s="157">
        <v>198.372772</v>
      </c>
      <c r="P20" s="157">
        <v>216.956076</v>
      </c>
      <c r="Q20" s="157">
        <v>0</v>
      </c>
      <c r="R20" s="91">
        <v>0</v>
      </c>
      <c r="S20" s="91">
        <v>0</v>
      </c>
      <c r="T20" s="161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</row>
    <row r="21" spans="1:160" x14ac:dyDescent="0.2">
      <c r="A21" s="47" t="s">
        <v>161</v>
      </c>
      <c r="B21" s="58">
        <v>225</v>
      </c>
      <c r="C21" s="58">
        <v>403</v>
      </c>
      <c r="D21" s="58">
        <v>355.88204060000004</v>
      </c>
      <c r="E21" s="58">
        <v>377.13030220999997</v>
      </c>
      <c r="F21" s="324">
        <v>665.3142818</v>
      </c>
      <c r="G21" s="58">
        <v>0</v>
      </c>
      <c r="H21" s="324">
        <v>729.39168059999997</v>
      </c>
      <c r="I21" s="324">
        <v>729.39168059999997</v>
      </c>
      <c r="J21" s="10"/>
      <c r="K21" s="90" t="s">
        <v>55</v>
      </c>
      <c r="L21" s="157">
        <v>18.415610999999998</v>
      </c>
      <c r="M21" s="157">
        <v>61</v>
      </c>
      <c r="N21" s="157">
        <v>22.573699999999999</v>
      </c>
      <c r="O21" s="157">
        <v>26.746500000000001</v>
      </c>
      <c r="P21" s="157">
        <v>13.882400000000001</v>
      </c>
      <c r="Q21" s="157">
        <v>0</v>
      </c>
      <c r="R21" s="91">
        <v>24.867913900000001</v>
      </c>
      <c r="S21" s="91">
        <v>24.867913900000001</v>
      </c>
      <c r="T21" s="161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  <c r="FC21" s="209"/>
      <c r="FD21" s="209"/>
    </row>
    <row r="22" spans="1:160" x14ac:dyDescent="0.2">
      <c r="A22" s="49" t="s">
        <v>20</v>
      </c>
      <c r="B22" s="67">
        <v>9183</v>
      </c>
      <c r="C22" s="67">
        <v>22927</v>
      </c>
      <c r="D22" s="67">
        <v>13443.0613056</v>
      </c>
      <c r="E22" s="67">
        <v>20994.069590509993</v>
      </c>
      <c r="F22" s="67">
        <v>11941.669612379997</v>
      </c>
      <c r="G22" s="67">
        <v>1.4397359999999999</v>
      </c>
      <c r="H22" s="67">
        <v>4065.5142432000002</v>
      </c>
      <c r="I22" s="67">
        <v>4065.5142432000002</v>
      </c>
      <c r="J22" s="28"/>
      <c r="K22" s="136" t="s">
        <v>224</v>
      </c>
      <c r="O22" s="157">
        <v>0</v>
      </c>
      <c r="P22" s="157">
        <v>0</v>
      </c>
      <c r="Q22" s="157">
        <v>0</v>
      </c>
      <c r="R22">
        <v>0</v>
      </c>
      <c r="S22" s="91">
        <v>0</v>
      </c>
      <c r="T22" s="161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</row>
    <row r="23" spans="1:160" x14ac:dyDescent="0.2">
      <c r="A23" s="47" t="s">
        <v>62</v>
      </c>
      <c r="B23" s="58">
        <v>803</v>
      </c>
      <c r="C23" s="58">
        <v>322</v>
      </c>
      <c r="D23" s="58">
        <v>382.99193515000002</v>
      </c>
      <c r="E23" s="58">
        <v>462.91012449999999</v>
      </c>
      <c r="F23" s="324">
        <v>222.85597000000001</v>
      </c>
      <c r="G23" s="58">
        <v>0</v>
      </c>
      <c r="H23" s="324">
        <v>23.136845099999999</v>
      </c>
      <c r="I23" s="324">
        <v>23.136845099999999</v>
      </c>
      <c r="J23" s="28"/>
      <c r="K23" s="90" t="s">
        <v>9</v>
      </c>
      <c r="L23" s="157">
        <v>729.47063800000001</v>
      </c>
      <c r="M23" s="157">
        <v>1665</v>
      </c>
      <c r="N23" s="157">
        <v>841.58501870000009</v>
      </c>
      <c r="O23" s="157">
        <v>2470.4918959000001</v>
      </c>
      <c r="P23" s="157">
        <v>579.78826189999995</v>
      </c>
      <c r="Q23" s="157">
        <v>0</v>
      </c>
      <c r="R23" s="91">
        <v>1664.6100119</v>
      </c>
      <c r="S23" s="91">
        <v>1664.6100119</v>
      </c>
      <c r="T23" s="161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</row>
    <row r="24" spans="1:160" x14ac:dyDescent="0.2">
      <c r="A24" s="47" t="s">
        <v>63</v>
      </c>
      <c r="B24" s="58">
        <v>1199</v>
      </c>
      <c r="C24" s="58">
        <v>892</v>
      </c>
      <c r="D24" s="58">
        <v>1089.3389575000001</v>
      </c>
      <c r="E24" s="58">
        <v>920.2822506</v>
      </c>
      <c r="F24" s="324">
        <v>678.29230559999996</v>
      </c>
      <c r="G24" s="58">
        <v>0</v>
      </c>
      <c r="H24" s="324">
        <v>338.5520502</v>
      </c>
      <c r="I24" s="324">
        <v>338.5520502</v>
      </c>
      <c r="J24" s="28"/>
      <c r="K24" s="90" t="s">
        <v>204</v>
      </c>
      <c r="M24" s="155">
        <v>0</v>
      </c>
      <c r="N24" s="157">
        <v>0</v>
      </c>
      <c r="O24" s="157">
        <v>0</v>
      </c>
      <c r="P24" s="157">
        <v>0</v>
      </c>
      <c r="Q24" s="157">
        <v>0</v>
      </c>
      <c r="R24" s="91">
        <v>0</v>
      </c>
      <c r="S24" s="91">
        <v>0</v>
      </c>
      <c r="T24" s="161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</row>
    <row r="25" spans="1:160" x14ac:dyDescent="0.2">
      <c r="A25" s="47" t="s">
        <v>64</v>
      </c>
      <c r="B25" s="58">
        <v>2109</v>
      </c>
      <c r="C25" s="58">
        <v>2144</v>
      </c>
      <c r="D25" s="58">
        <v>1633.5964436499999</v>
      </c>
      <c r="E25" s="58">
        <v>1624.6125438499998</v>
      </c>
      <c r="F25" s="324">
        <v>1019.7363395</v>
      </c>
      <c r="G25" s="58">
        <v>0</v>
      </c>
      <c r="H25" s="324">
        <v>318.12199040000002</v>
      </c>
      <c r="I25" s="324">
        <v>318.12199040000002</v>
      </c>
      <c r="J25" s="28"/>
      <c r="K25" s="90" t="s">
        <v>205</v>
      </c>
      <c r="L25" s="157">
        <v>431.37643500000001</v>
      </c>
      <c r="M25" s="157">
        <v>868</v>
      </c>
      <c r="N25" s="157">
        <v>400.9187776</v>
      </c>
      <c r="O25" s="157">
        <v>1544.2379255999999</v>
      </c>
      <c r="P25" s="157">
        <v>765.14405509999995</v>
      </c>
      <c r="Q25" s="157">
        <v>0</v>
      </c>
      <c r="R25" s="91">
        <v>710.05199319999997</v>
      </c>
      <c r="S25" s="91">
        <v>710.05199319999997</v>
      </c>
      <c r="T25" s="161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  <c r="FC25" s="209"/>
      <c r="FD25" s="209"/>
    </row>
    <row r="26" spans="1:160" x14ac:dyDescent="0.2">
      <c r="A26" s="47" t="s">
        <v>241</v>
      </c>
      <c r="B26" s="58">
        <v>23</v>
      </c>
      <c r="C26" s="58">
        <v>13</v>
      </c>
      <c r="D26" s="58">
        <v>6.8740299</v>
      </c>
      <c r="E26" s="58">
        <v>5.3913960000000003</v>
      </c>
      <c r="F26" s="324">
        <v>3.3696225000000002</v>
      </c>
      <c r="G26" s="58">
        <v>0</v>
      </c>
      <c r="H26" s="324">
        <v>0</v>
      </c>
      <c r="I26" s="324">
        <v>0</v>
      </c>
      <c r="J26" s="10"/>
      <c r="K26" s="90" t="s">
        <v>56</v>
      </c>
      <c r="L26" s="157">
        <v>135.686104</v>
      </c>
      <c r="M26" s="157">
        <v>175</v>
      </c>
      <c r="N26" s="157">
        <v>140.14610400000001</v>
      </c>
      <c r="O26" s="157">
        <v>244.71363199999999</v>
      </c>
      <c r="P26" s="157">
        <v>40.884903000000001</v>
      </c>
      <c r="Q26" s="157">
        <v>0</v>
      </c>
      <c r="R26" s="91">
        <v>0</v>
      </c>
      <c r="S26" s="91">
        <v>0</v>
      </c>
      <c r="T26" s="161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</row>
    <row r="27" spans="1:160" x14ac:dyDescent="0.2">
      <c r="A27" s="49" t="s">
        <v>21</v>
      </c>
      <c r="B27" s="67">
        <v>4134</v>
      </c>
      <c r="C27" s="67">
        <v>3371</v>
      </c>
      <c r="D27" s="67">
        <v>3112.8013662000003</v>
      </c>
      <c r="E27" s="67">
        <v>3013.1963149499998</v>
      </c>
      <c r="F27" s="67">
        <v>1924.2542376000001</v>
      </c>
      <c r="G27" s="67">
        <v>0</v>
      </c>
      <c r="H27" s="67">
        <v>679.81088569999997</v>
      </c>
      <c r="I27" s="67">
        <v>679.81088569999997</v>
      </c>
      <c r="J27" s="10"/>
      <c r="K27" s="90" t="s">
        <v>26</v>
      </c>
      <c r="L27" s="157">
        <v>572.03526099999999</v>
      </c>
      <c r="M27" s="157">
        <v>1329</v>
      </c>
      <c r="N27" s="157">
        <v>731.92828699999995</v>
      </c>
      <c r="O27" s="157">
        <v>1222.4354699999999</v>
      </c>
      <c r="P27" s="157">
        <v>1046.6634759999999</v>
      </c>
      <c r="Q27" s="157">
        <v>0</v>
      </c>
      <c r="R27" s="91">
        <v>830.62478499999997</v>
      </c>
      <c r="S27" s="91">
        <v>830.62478499999997</v>
      </c>
      <c r="T27" s="161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</row>
    <row r="28" spans="1:160" x14ac:dyDescent="0.2">
      <c r="A28" s="47" t="s">
        <v>236</v>
      </c>
      <c r="B28" s="58">
        <v>1502</v>
      </c>
      <c r="C28" s="58">
        <v>747</v>
      </c>
      <c r="D28" s="58">
        <v>462.59858561282999</v>
      </c>
      <c r="E28" s="58">
        <v>804.39251730000001</v>
      </c>
      <c r="F28" s="324">
        <v>233.16987370000001</v>
      </c>
      <c r="G28" s="58">
        <v>0</v>
      </c>
      <c r="H28" s="324">
        <v>107.4141533</v>
      </c>
      <c r="I28" s="324">
        <v>107.4141533</v>
      </c>
      <c r="J28" s="28"/>
      <c r="K28" s="136" t="s">
        <v>188</v>
      </c>
      <c r="L28" s="157">
        <v>0</v>
      </c>
      <c r="M28" s="157">
        <v>0</v>
      </c>
      <c r="N28" s="157"/>
      <c r="O28" s="157">
        <v>0</v>
      </c>
      <c r="P28" s="157">
        <v>0</v>
      </c>
      <c r="Q28" s="157">
        <v>0</v>
      </c>
      <c r="R28" s="91"/>
      <c r="S28" s="91"/>
      <c r="T28" s="161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</row>
    <row r="29" spans="1:160" x14ac:dyDescent="0.2">
      <c r="A29" s="47" t="s">
        <v>237</v>
      </c>
      <c r="B29" s="58">
        <v>1008</v>
      </c>
      <c r="C29" s="58">
        <v>337</v>
      </c>
      <c r="D29" s="58">
        <v>1108.6048792500001</v>
      </c>
      <c r="E29" s="58">
        <v>2585.1936876</v>
      </c>
      <c r="F29" s="324">
        <v>466.89757479999997</v>
      </c>
      <c r="G29" s="58">
        <v>4.5392000000000002E-2</v>
      </c>
      <c r="H29" s="324">
        <v>74.034365899999997</v>
      </c>
      <c r="I29" s="324">
        <v>74.034365899999997</v>
      </c>
      <c r="J29" s="10"/>
      <c r="K29" s="90" t="s">
        <v>10</v>
      </c>
      <c r="L29" s="157">
        <v>38.288007999999998</v>
      </c>
      <c r="M29" s="157">
        <v>29</v>
      </c>
      <c r="N29" s="157">
        <v>59.330669999999998</v>
      </c>
      <c r="O29" s="157">
        <v>48.489375000000003</v>
      </c>
      <c r="P29" s="157">
        <v>35.329996999999999</v>
      </c>
      <c r="Q29" s="157">
        <v>0</v>
      </c>
      <c r="R29" s="91">
        <v>0</v>
      </c>
      <c r="S29" s="91">
        <v>0</v>
      </c>
      <c r="T29" s="161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</row>
    <row r="30" spans="1:160" x14ac:dyDescent="0.2">
      <c r="A30" s="47" t="s">
        <v>238</v>
      </c>
      <c r="B30" s="58">
        <v>616</v>
      </c>
      <c r="C30" s="58">
        <v>484</v>
      </c>
      <c r="D30" s="58">
        <v>924.37668559999997</v>
      </c>
      <c r="E30" s="58">
        <v>4159.5649434999996</v>
      </c>
      <c r="F30" s="324">
        <v>391.89024840000002</v>
      </c>
      <c r="G30" s="58">
        <v>0</v>
      </c>
      <c r="H30" s="324">
        <v>641.75650429999996</v>
      </c>
      <c r="I30" s="324">
        <v>641.75650429999996</v>
      </c>
      <c r="J30" s="10"/>
      <c r="K30" s="90" t="s">
        <v>57</v>
      </c>
      <c r="L30" s="157">
        <v>76.970388</v>
      </c>
      <c r="M30" s="157">
        <v>84</v>
      </c>
      <c r="N30" s="157">
        <v>87.506647799999996</v>
      </c>
      <c r="O30" s="157">
        <v>45.470188299999997</v>
      </c>
      <c r="P30" s="157">
        <v>188.749436</v>
      </c>
      <c r="Q30" s="157">
        <v>0</v>
      </c>
      <c r="R30" s="91">
        <v>0</v>
      </c>
      <c r="S30" s="91">
        <v>0</v>
      </c>
      <c r="T30" s="161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</row>
    <row r="31" spans="1:160" x14ac:dyDescent="0.2">
      <c r="A31" s="47" t="s">
        <v>239</v>
      </c>
      <c r="B31" s="58">
        <v>385</v>
      </c>
      <c r="C31" s="58">
        <v>585</v>
      </c>
      <c r="D31" s="58">
        <v>498.62245909999996</v>
      </c>
      <c r="E31" s="58">
        <v>1640.8435675999999</v>
      </c>
      <c r="F31" s="324">
        <v>416.59608700000001</v>
      </c>
      <c r="G31" s="58">
        <v>0</v>
      </c>
      <c r="H31" s="324">
        <v>144.2093701</v>
      </c>
      <c r="I31" s="324">
        <v>144.2093701</v>
      </c>
      <c r="J31" s="10"/>
      <c r="K31" s="90" t="s">
        <v>11</v>
      </c>
      <c r="L31" s="157">
        <v>6348.948394</v>
      </c>
      <c r="M31" s="157">
        <v>8289</v>
      </c>
      <c r="N31" s="157">
        <v>7639.2001813499992</v>
      </c>
      <c r="O31" s="157">
        <v>7813.8843063999993</v>
      </c>
      <c r="P31" s="157">
        <v>3531.1101877999999</v>
      </c>
      <c r="Q31" s="157">
        <v>0</v>
      </c>
      <c r="R31" s="91">
        <v>0</v>
      </c>
      <c r="S31" s="91">
        <v>0</v>
      </c>
      <c r="T31" s="161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</row>
    <row r="32" spans="1:160" x14ac:dyDescent="0.2">
      <c r="A32" s="47" t="s">
        <v>240</v>
      </c>
      <c r="B32" s="58">
        <v>13</v>
      </c>
      <c r="C32" s="58">
        <v>8</v>
      </c>
      <c r="D32" s="58">
        <v>52.070589013463994</v>
      </c>
      <c r="E32" s="58">
        <v>293.55774150000002</v>
      </c>
      <c r="F32" s="324">
        <v>0</v>
      </c>
      <c r="G32" s="58">
        <v>0</v>
      </c>
      <c r="H32" s="324">
        <v>3.7568584999999999</v>
      </c>
      <c r="I32" s="324">
        <v>3.7568584999999999</v>
      </c>
      <c r="J32" s="10"/>
      <c r="K32" s="90" t="s">
        <v>12</v>
      </c>
      <c r="L32" s="157">
        <v>893.99021000000005</v>
      </c>
      <c r="M32" s="157">
        <v>1238</v>
      </c>
      <c r="N32" s="157">
        <v>1298.623428580504</v>
      </c>
      <c r="O32" s="157">
        <v>1586.9152801</v>
      </c>
      <c r="P32" s="157">
        <v>1086.24516948</v>
      </c>
      <c r="Q32" s="157">
        <v>0</v>
      </c>
      <c r="R32" s="91">
        <v>1550.4359836000001</v>
      </c>
      <c r="S32" s="91">
        <v>1550.4359836000001</v>
      </c>
      <c r="T32" s="161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</row>
    <row r="33" spans="1:160" x14ac:dyDescent="0.2">
      <c r="A33" s="47" t="s">
        <v>242</v>
      </c>
      <c r="B33" s="58">
        <v>0</v>
      </c>
      <c r="C33" s="58">
        <v>0</v>
      </c>
      <c r="D33" s="58">
        <v>0</v>
      </c>
      <c r="E33" s="58">
        <v>0</v>
      </c>
      <c r="F33" s="324">
        <v>0</v>
      </c>
      <c r="G33" s="58">
        <v>0</v>
      </c>
      <c r="H33" s="324">
        <v>69.782360999999995</v>
      </c>
      <c r="I33" s="324">
        <v>69.782360999999995</v>
      </c>
      <c r="J33" s="10"/>
      <c r="K33" s="90" t="s">
        <v>201</v>
      </c>
      <c r="L33" s="157">
        <v>179.09575100000001</v>
      </c>
      <c r="M33" s="157">
        <v>390</v>
      </c>
      <c r="N33" s="157">
        <v>520.69036319999998</v>
      </c>
      <c r="O33" s="157">
        <v>342.55733930000002</v>
      </c>
      <c r="P33" s="157">
        <v>371.34042499999998</v>
      </c>
      <c r="Q33" s="157">
        <v>0</v>
      </c>
      <c r="R33" s="91">
        <v>0</v>
      </c>
      <c r="S33" s="91">
        <v>0</v>
      </c>
      <c r="T33" s="161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</row>
    <row r="34" spans="1:160" x14ac:dyDescent="0.2">
      <c r="A34" s="49" t="s">
        <v>22</v>
      </c>
      <c r="B34" s="67">
        <v>3524</v>
      </c>
      <c r="C34" s="67">
        <v>2161</v>
      </c>
      <c r="D34" s="67">
        <v>3046.2731985762939</v>
      </c>
      <c r="E34" s="67">
        <v>9483.5524574999999</v>
      </c>
      <c r="F34" s="67">
        <v>1508.5537838999999</v>
      </c>
      <c r="G34" s="67">
        <v>4.5392000000000002E-2</v>
      </c>
      <c r="H34" s="67">
        <v>1040.9536131</v>
      </c>
      <c r="I34" s="67">
        <v>1040.9536131</v>
      </c>
      <c r="J34" s="10"/>
      <c r="K34" s="90" t="s">
        <v>156</v>
      </c>
      <c r="L34" s="157">
        <v>336.12437299999999</v>
      </c>
      <c r="M34" s="157">
        <v>581</v>
      </c>
      <c r="N34" s="157">
        <v>872.92123400000003</v>
      </c>
      <c r="O34" s="157">
        <v>997.850054</v>
      </c>
      <c r="P34" s="157">
        <v>239.92982000000001</v>
      </c>
      <c r="Q34" s="157">
        <v>0</v>
      </c>
      <c r="R34" s="91">
        <v>0</v>
      </c>
      <c r="S34" s="91">
        <v>0</v>
      </c>
      <c r="T34" s="161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</row>
    <row r="35" spans="1:160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10"/>
      <c r="K35" s="90" t="s">
        <v>153</v>
      </c>
      <c r="L35" s="157">
        <v>3.2044760000000001</v>
      </c>
      <c r="M35" s="157">
        <v>17</v>
      </c>
      <c r="N35" s="157"/>
      <c r="O35" s="157">
        <v>0</v>
      </c>
      <c r="P35" s="157"/>
      <c r="Q35" s="157">
        <v>0</v>
      </c>
      <c r="R35" s="91"/>
      <c r="S35" s="91"/>
      <c r="T35" s="161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</row>
    <row r="36" spans="1:160" x14ac:dyDescent="0.2">
      <c r="A36" s="51" t="s">
        <v>146</v>
      </c>
      <c r="B36" s="65">
        <v>0</v>
      </c>
      <c r="C36" s="65">
        <v>5</v>
      </c>
      <c r="D36" s="65">
        <v>16.693951999999999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10"/>
      <c r="K36" s="90" t="s">
        <v>13</v>
      </c>
      <c r="L36" s="157">
        <v>951.24183100000005</v>
      </c>
      <c r="M36" s="157">
        <v>1476</v>
      </c>
      <c r="N36" s="157">
        <v>1243.446238</v>
      </c>
      <c r="O36" s="157">
        <v>1506.4631528</v>
      </c>
      <c r="P36" s="157">
        <v>1173.7184471999999</v>
      </c>
      <c r="Q36" s="157">
        <v>0</v>
      </c>
      <c r="R36" s="91">
        <v>0</v>
      </c>
      <c r="S36" s="91">
        <v>0</v>
      </c>
      <c r="T36" s="161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</row>
    <row r="37" spans="1:160" x14ac:dyDescent="0.2">
      <c r="A37" s="149" t="s">
        <v>228</v>
      </c>
      <c r="E37" s="131">
        <v>755.20152599999994</v>
      </c>
      <c r="F37" s="131">
        <v>404.02669250000002</v>
      </c>
      <c r="G37" s="131">
        <v>0</v>
      </c>
      <c r="H37" s="131">
        <v>693.92613070000004</v>
      </c>
      <c r="I37" s="131">
        <v>693.92613070000004</v>
      </c>
      <c r="J37" s="10"/>
      <c r="K37" s="90" t="s">
        <v>23</v>
      </c>
      <c r="L37" s="157">
        <v>14.711112999999999</v>
      </c>
      <c r="M37" s="157">
        <v>0</v>
      </c>
      <c r="N37" s="157">
        <v>9.3135890000000003</v>
      </c>
      <c r="O37" s="157">
        <v>11.603073999999999</v>
      </c>
      <c r="P37" s="157">
        <v>7.3032599999999999</v>
      </c>
      <c r="Q37" s="157">
        <v>0</v>
      </c>
      <c r="R37" s="91">
        <v>0</v>
      </c>
      <c r="S37" s="91">
        <v>0</v>
      </c>
      <c r="T37" s="161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</row>
    <row r="38" spans="1:160" x14ac:dyDescent="0.2">
      <c r="A38" s="149" t="s">
        <v>229</v>
      </c>
      <c r="E38" s="131">
        <v>91.162967399999999</v>
      </c>
      <c r="F38" s="131">
        <v>228.05057600000001</v>
      </c>
      <c r="G38" s="131">
        <v>0</v>
      </c>
      <c r="H38" s="131">
        <v>161.24642800000001</v>
      </c>
      <c r="I38" s="131">
        <v>161.24642800000001</v>
      </c>
      <c r="J38" s="10"/>
      <c r="K38" s="90" t="s">
        <v>24</v>
      </c>
      <c r="L38" s="157">
        <v>6.2508119999999998</v>
      </c>
      <c r="M38" s="157">
        <v>34</v>
      </c>
      <c r="N38" s="157">
        <v>10.668775400000001</v>
      </c>
      <c r="O38" s="157">
        <v>56.3829049</v>
      </c>
      <c r="P38" s="157">
        <v>13.1974608</v>
      </c>
      <c r="Q38" s="157">
        <v>0</v>
      </c>
      <c r="R38" s="91">
        <v>0</v>
      </c>
      <c r="S38" s="91">
        <v>0</v>
      </c>
      <c r="T38" s="161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</row>
    <row r="39" spans="1:160" x14ac:dyDescent="0.2">
      <c r="A39" s="149" t="s">
        <v>230</v>
      </c>
      <c r="E39" s="131">
        <v>123.23885079999999</v>
      </c>
      <c r="F39" s="131">
        <v>65.803196600000007</v>
      </c>
      <c r="G39" s="131">
        <v>0</v>
      </c>
      <c r="H39" s="131">
        <v>249.42268720000001</v>
      </c>
      <c r="I39" s="131">
        <v>249.42268720000001</v>
      </c>
      <c r="J39" s="10"/>
      <c r="K39" s="90" t="s">
        <v>27</v>
      </c>
      <c r="L39" s="157">
        <v>25.835184999999999</v>
      </c>
      <c r="M39" s="157">
        <v>18</v>
      </c>
      <c r="N39" s="157">
        <v>31.714095</v>
      </c>
      <c r="O39" s="157">
        <v>42.2889208</v>
      </c>
      <c r="P39" s="157">
        <v>0</v>
      </c>
      <c r="Q39" s="157">
        <v>0</v>
      </c>
      <c r="R39" s="91"/>
      <c r="S39" s="91"/>
      <c r="T39" s="161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09"/>
      <c r="EO39" s="209"/>
      <c r="EP39" s="209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  <c r="FC39" s="209"/>
      <c r="FD39" s="209"/>
    </row>
    <row r="40" spans="1:160" x14ac:dyDescent="0.2">
      <c r="A40" s="149" t="s">
        <v>231</v>
      </c>
      <c r="E40" s="131">
        <v>118.2857751</v>
      </c>
      <c r="F40" s="131">
        <v>237.822453</v>
      </c>
      <c r="G40" s="131">
        <v>0</v>
      </c>
      <c r="H40" s="131">
        <v>392.8291663</v>
      </c>
      <c r="I40" s="131">
        <v>392.8291663</v>
      </c>
      <c r="J40" s="10"/>
      <c r="K40" s="90" t="s">
        <v>154</v>
      </c>
      <c r="L40" s="157">
        <v>1015.933087</v>
      </c>
      <c r="M40" s="157">
        <v>1289</v>
      </c>
      <c r="N40" s="157">
        <v>823.15543724999998</v>
      </c>
      <c r="O40" s="157">
        <v>1711.8396769999999</v>
      </c>
      <c r="P40" s="157">
        <v>686.66181889999996</v>
      </c>
      <c r="Q40" s="157">
        <v>0</v>
      </c>
      <c r="R40" s="91">
        <v>1383.4202138000001</v>
      </c>
      <c r="S40" s="91">
        <v>1383.4202138000001</v>
      </c>
      <c r="T40" s="161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</row>
    <row r="41" spans="1:160" x14ac:dyDescent="0.2">
      <c r="A41" s="51" t="s">
        <v>53</v>
      </c>
      <c r="B41" s="65">
        <v>598</v>
      </c>
      <c r="C41" s="65">
        <v>899</v>
      </c>
      <c r="D41" s="65">
        <v>1293.1340981999997</v>
      </c>
      <c r="E41" s="65">
        <v>1087.8891192999999</v>
      </c>
      <c r="F41" s="65">
        <v>935.70291810000003</v>
      </c>
      <c r="G41" s="65">
        <v>0</v>
      </c>
      <c r="H41" s="65">
        <v>1497.4244122</v>
      </c>
      <c r="I41" s="65">
        <v>1497.4244122</v>
      </c>
      <c r="J41" s="121"/>
      <c r="K41" s="90" t="s">
        <v>59</v>
      </c>
      <c r="L41" s="157">
        <v>0</v>
      </c>
      <c r="M41" s="157">
        <v>0</v>
      </c>
      <c r="N41" s="157">
        <v>0</v>
      </c>
      <c r="O41" s="157">
        <v>0</v>
      </c>
      <c r="P41" s="157">
        <v>0</v>
      </c>
      <c r="Q41" s="157">
        <v>0</v>
      </c>
      <c r="R41" s="91">
        <v>0</v>
      </c>
      <c r="S41" s="91">
        <v>0</v>
      </c>
      <c r="T41" s="161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</row>
    <row r="42" spans="1:160" x14ac:dyDescent="0.2">
      <c r="A42" s="51" t="s">
        <v>159</v>
      </c>
      <c r="B42" s="65">
        <v>0</v>
      </c>
      <c r="C42" s="65">
        <v>0</v>
      </c>
      <c r="D42" s="65">
        <v>0</v>
      </c>
      <c r="E42" s="65">
        <v>7.6406530000000004</v>
      </c>
      <c r="F42" s="65">
        <v>70.454365199999998</v>
      </c>
      <c r="G42" s="65">
        <v>0</v>
      </c>
      <c r="H42" s="65">
        <v>207.86916360000001</v>
      </c>
      <c r="I42" s="65">
        <v>207.86916360000001</v>
      </c>
      <c r="J42" s="154"/>
      <c r="K42" s="90" t="s">
        <v>189</v>
      </c>
      <c r="L42" s="157">
        <v>274</v>
      </c>
      <c r="M42" s="157">
        <v>793</v>
      </c>
      <c r="N42" s="157">
        <v>637.70397649999995</v>
      </c>
      <c r="O42" s="157">
        <v>677.74361859999999</v>
      </c>
      <c r="P42" s="157">
        <v>471.17432960000002</v>
      </c>
      <c r="Q42" s="157">
        <v>0</v>
      </c>
      <c r="R42" s="91">
        <v>0</v>
      </c>
      <c r="S42" s="91">
        <v>0</v>
      </c>
      <c r="T42" s="161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  <c r="FC42" s="209"/>
      <c r="FD42" s="209"/>
    </row>
    <row r="43" spans="1:160" s="10" customFormat="1" ht="13.5" customHeight="1" x14ac:dyDescent="0.2">
      <c r="A43" s="51" t="s">
        <v>160</v>
      </c>
      <c r="B43" s="65">
        <v>15</v>
      </c>
      <c r="C43" s="65">
        <v>11</v>
      </c>
      <c r="D43" s="65">
        <v>65.695031999999998</v>
      </c>
      <c r="E43" s="65">
        <v>19.27577762</v>
      </c>
      <c r="F43" s="65">
        <v>24.5516851</v>
      </c>
      <c r="G43" s="65">
        <v>0</v>
      </c>
      <c r="H43" s="65">
        <v>10.6005498</v>
      </c>
      <c r="I43" s="65">
        <v>10.6005498</v>
      </c>
      <c r="J43" s="28"/>
      <c r="K43" s="90" t="s">
        <v>60</v>
      </c>
      <c r="L43" s="157">
        <v>56</v>
      </c>
      <c r="M43" s="157">
        <v>259</v>
      </c>
      <c r="N43" s="157">
        <v>66.236260000000001</v>
      </c>
      <c r="O43" s="157">
        <v>304.332314</v>
      </c>
      <c r="P43" s="157">
        <v>72.332549</v>
      </c>
      <c r="Q43" s="157">
        <v>1.4397359999999999</v>
      </c>
      <c r="R43" s="91">
        <v>0</v>
      </c>
      <c r="S43" s="91">
        <v>0</v>
      </c>
      <c r="T43" s="199"/>
      <c r="U43" s="209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</row>
    <row r="44" spans="1:160" s="10" customFormat="1" ht="11.25" customHeight="1" x14ac:dyDescent="0.2">
      <c r="A44" s="51" t="s">
        <v>157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K44" s="158" t="s">
        <v>0</v>
      </c>
      <c r="L44" s="61">
        <v>20896</v>
      </c>
      <c r="M44" s="61">
        <v>34418</v>
      </c>
      <c r="N44" s="61">
        <v>24929.119646676292</v>
      </c>
      <c r="O44" s="168">
        <v>38546.697506479992</v>
      </c>
      <c r="P44" s="168">
        <v>18128.878236479999</v>
      </c>
      <c r="Q44" s="168">
        <v>1.4397359999999999</v>
      </c>
      <c r="R44" s="168">
        <f>SUM(R3:R43)</f>
        <v>7718.2986357</v>
      </c>
      <c r="S44" s="168">
        <f>SUM(S3:S43)</f>
        <v>7718.2986357</v>
      </c>
      <c r="T44" s="160"/>
      <c r="U44" s="209"/>
    </row>
    <row r="45" spans="1:160" s="10" customFormat="1" ht="11.25" customHeight="1" x14ac:dyDescent="0.2">
      <c r="A45" s="127" t="s">
        <v>170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S45" s="160"/>
      <c r="T45" s="209"/>
    </row>
    <row r="46" spans="1:160" s="10" customFormat="1" ht="11.25" customHeight="1" x14ac:dyDescent="0.2">
      <c r="A46" s="74" t="s">
        <v>140</v>
      </c>
      <c r="B46" s="120">
        <v>20896</v>
      </c>
      <c r="C46" s="120">
        <v>34418</v>
      </c>
      <c r="D46" s="120">
        <v>24929.119646676292</v>
      </c>
      <c r="E46" s="120">
        <v>38546.697506479992</v>
      </c>
      <c r="F46" s="120">
        <v>18128.923628479999</v>
      </c>
      <c r="G46" s="120">
        <v>1.485128</v>
      </c>
      <c r="H46" s="120">
        <v>7718.2986357</v>
      </c>
      <c r="I46" s="120">
        <v>7718.2986357</v>
      </c>
      <c r="J46" s="28"/>
      <c r="O46" s="29"/>
      <c r="P46" s="29"/>
      <c r="Q46" s="29"/>
      <c r="S46" s="160"/>
      <c r="T46" s="209"/>
    </row>
    <row r="47" spans="1:160" s="10" customFormat="1" ht="11.25" customHeight="1" x14ac:dyDescent="0.2">
      <c r="N47" s="29"/>
      <c r="O47" s="145"/>
      <c r="P47" s="145"/>
      <c r="Q47" s="28"/>
      <c r="R47" s="160"/>
    </row>
    <row r="48" spans="1:160" s="10" customFormat="1" ht="11.25" customHeight="1" x14ac:dyDescent="0.2">
      <c r="N48" s="29"/>
      <c r="O48" s="29"/>
      <c r="P48" s="29"/>
      <c r="R48" s="160"/>
    </row>
    <row r="49" spans="14:18" s="10" customFormat="1" ht="11.25" customHeight="1" x14ac:dyDescent="0.2">
      <c r="N49" s="29"/>
      <c r="O49" s="29"/>
      <c r="P49" s="29"/>
      <c r="R49" s="160"/>
    </row>
    <row r="50" spans="14:18" s="10" customFormat="1" ht="11.25" customHeight="1" x14ac:dyDescent="0.2">
      <c r="N50" s="29"/>
      <c r="O50" s="29"/>
      <c r="P50" s="29"/>
      <c r="R50" s="160"/>
    </row>
    <row r="51" spans="14:18" s="10" customFormat="1" ht="11.25" customHeight="1" x14ac:dyDescent="0.2">
      <c r="N51" s="29"/>
      <c r="O51" s="29"/>
      <c r="P51" s="29"/>
      <c r="Q51" s="28"/>
      <c r="R51" s="160"/>
    </row>
    <row r="52" spans="14:18" s="10" customFormat="1" ht="11.25" customHeight="1" x14ac:dyDescent="0.2">
      <c r="N52" s="29"/>
      <c r="O52" s="29"/>
      <c r="P52" s="29"/>
      <c r="R52" s="160"/>
    </row>
    <row r="53" spans="14:18" s="10" customFormat="1" ht="11.25" customHeight="1" x14ac:dyDescent="0.2">
      <c r="N53" s="29"/>
      <c r="O53" s="29"/>
      <c r="P53" s="29"/>
      <c r="R53" s="160"/>
    </row>
    <row r="54" spans="14:18" s="10" customFormat="1" ht="11.25" customHeight="1" x14ac:dyDescent="0.2">
      <c r="N54" s="29"/>
      <c r="O54" s="29"/>
      <c r="P54" s="29"/>
      <c r="R54" s="160"/>
    </row>
    <row r="55" spans="14:18" s="10" customFormat="1" ht="11.25" customHeight="1" x14ac:dyDescent="0.2">
      <c r="N55" s="29"/>
      <c r="O55" s="29"/>
      <c r="P55" s="29"/>
      <c r="R55" s="160"/>
    </row>
    <row r="56" spans="14:18" s="10" customFormat="1" ht="11.25" customHeight="1" x14ac:dyDescent="0.2">
      <c r="N56" s="29"/>
      <c r="O56" s="29"/>
      <c r="P56" s="29"/>
      <c r="R56" s="160"/>
    </row>
    <row r="57" spans="14:18" s="10" customFormat="1" ht="11.25" customHeight="1" x14ac:dyDescent="0.2">
      <c r="N57" s="29"/>
      <c r="O57" s="29"/>
      <c r="P57" s="29"/>
      <c r="R57" s="160"/>
    </row>
    <row r="58" spans="14:18" s="10" customFormat="1" ht="11.25" customHeight="1" x14ac:dyDescent="0.2">
      <c r="N58" s="29"/>
      <c r="O58" s="29"/>
      <c r="P58" s="29"/>
      <c r="R58" s="160"/>
    </row>
    <row r="59" spans="14:18" s="10" customFormat="1" ht="11.25" customHeight="1" x14ac:dyDescent="0.2">
      <c r="N59" s="29"/>
      <c r="O59" s="29"/>
      <c r="P59" s="29"/>
      <c r="R59" s="160"/>
    </row>
    <row r="60" spans="14:18" s="10" customFormat="1" ht="11.25" customHeight="1" x14ac:dyDescent="0.2">
      <c r="N60" s="29"/>
      <c r="O60" s="29"/>
      <c r="P60" s="29"/>
      <c r="R60" s="160"/>
    </row>
    <row r="61" spans="14:18" s="10" customFormat="1" ht="11.25" customHeight="1" x14ac:dyDescent="0.2">
      <c r="N61" s="29"/>
      <c r="O61" s="29"/>
      <c r="P61" s="29"/>
      <c r="R61" s="160"/>
    </row>
    <row r="62" spans="14:18" s="10" customFormat="1" ht="11.25" customHeight="1" x14ac:dyDescent="0.2">
      <c r="N62" s="29"/>
      <c r="O62" s="29"/>
      <c r="P62" s="29"/>
      <c r="R62" s="160"/>
    </row>
    <row r="63" spans="14:18" s="10" customFormat="1" ht="11.25" customHeight="1" x14ac:dyDescent="0.2">
      <c r="N63" s="29"/>
      <c r="O63" s="29"/>
      <c r="P63" s="29"/>
      <c r="R63" s="160"/>
    </row>
    <row r="64" spans="14:18" s="10" customFormat="1" ht="11.25" customHeight="1" x14ac:dyDescent="0.2">
      <c r="N64" s="29"/>
      <c r="O64" s="29"/>
      <c r="P64" s="29"/>
      <c r="R64" s="160"/>
    </row>
    <row r="65" spans="10:18" s="10" customFormat="1" ht="11.25" customHeight="1" x14ac:dyDescent="0.2">
      <c r="J65"/>
      <c r="K65"/>
      <c r="L65"/>
      <c r="M65"/>
      <c r="N65"/>
      <c r="O65"/>
      <c r="P65"/>
      <c r="R65" s="160"/>
    </row>
    <row r="66" spans="10:18" x14ac:dyDescent="0.2">
      <c r="K66" s="131"/>
    </row>
    <row r="79" spans="10:18" x14ac:dyDescent="0.2">
      <c r="J79" s="10"/>
      <c r="K79" s="10"/>
      <c r="L79" s="10"/>
      <c r="M79" s="10"/>
      <c r="N79" s="29"/>
      <c r="O79" s="29"/>
      <c r="P79" s="29"/>
    </row>
    <row r="80" spans="10:18" s="10" customFormat="1" ht="11.25" customHeight="1" x14ac:dyDescent="0.2">
      <c r="J80"/>
      <c r="K80"/>
      <c r="L80"/>
      <c r="M80"/>
      <c r="N80"/>
      <c r="O80"/>
      <c r="P80"/>
      <c r="R80" s="160"/>
    </row>
  </sheetData>
  <mergeCells count="1">
    <mergeCell ref="K1:S1"/>
  </mergeCells>
  <phoneticPr fontId="14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H116"/>
  <sheetViews>
    <sheetView zoomScale="85" zoomScaleNormal="85" workbookViewId="0">
      <selection activeCell="T10" sqref="T10"/>
    </sheetView>
  </sheetViews>
  <sheetFormatPr defaultRowHeight="12.75" x14ac:dyDescent="0.2"/>
  <cols>
    <col min="1" max="1" width="28.7109375" customWidth="1"/>
    <col min="2" max="5" width="9" bestFit="1" customWidth="1"/>
    <col min="6" max="7" width="12.85546875" bestFit="1" customWidth="1"/>
    <col min="8" max="8" width="12.5703125" bestFit="1" customWidth="1"/>
    <col min="9" max="9" width="12.5703125" style="266" bestFit="1" customWidth="1"/>
    <col min="10" max="10" width="21.42578125" customWidth="1"/>
    <col min="11" max="11" width="11.42578125" customWidth="1"/>
    <col min="12" max="12" width="10.42578125" customWidth="1"/>
    <col min="13" max="13" width="8.7109375" customWidth="1"/>
    <col min="14" max="14" width="9.7109375" customWidth="1"/>
    <col min="15" max="15" width="12.7109375" bestFit="1" customWidth="1"/>
    <col min="16" max="16" width="12.85546875" bestFit="1" customWidth="1"/>
    <col min="17" max="17" width="11.7109375" customWidth="1"/>
    <col min="18" max="18" width="9.140625" style="161"/>
    <col min="19" max="19" width="12.5703125" style="161" bestFit="1" customWidth="1"/>
    <col min="20" max="32" width="9.140625" style="161"/>
  </cols>
  <sheetData>
    <row r="1" spans="1:34" ht="13.15" customHeight="1" x14ac:dyDescent="0.2">
      <c r="A1" s="347" t="s">
        <v>196</v>
      </c>
      <c r="B1" s="381"/>
      <c r="C1" s="381"/>
      <c r="D1" s="381"/>
      <c r="E1" s="381"/>
      <c r="F1" s="381"/>
      <c r="G1" s="381"/>
      <c r="H1" s="381"/>
      <c r="I1" s="382"/>
      <c r="J1" s="266"/>
      <c r="K1" s="348" t="s">
        <v>194</v>
      </c>
      <c r="L1" s="349"/>
      <c r="M1" s="349"/>
      <c r="N1" s="349"/>
      <c r="O1" s="349"/>
      <c r="P1" s="349"/>
      <c r="Q1" s="349"/>
      <c r="R1" s="349"/>
      <c r="S1" s="349"/>
      <c r="AG1" s="161"/>
      <c r="AH1" s="161"/>
    </row>
    <row r="2" spans="1:34" ht="25.5" x14ac:dyDescent="0.2">
      <c r="A2" s="237" t="s">
        <v>127</v>
      </c>
      <c r="B2" s="72">
        <v>2015</v>
      </c>
      <c r="C2" s="117">
        <v>2016</v>
      </c>
      <c r="D2" s="117">
        <v>2017</v>
      </c>
      <c r="E2" s="137">
        <v>2018</v>
      </c>
      <c r="F2" s="137">
        <v>2019</v>
      </c>
      <c r="G2" s="137" t="s">
        <v>259</v>
      </c>
      <c r="H2" s="137" t="s">
        <v>261</v>
      </c>
      <c r="I2" s="137" t="s">
        <v>244</v>
      </c>
      <c r="J2" s="266"/>
      <c r="K2" s="125" t="s">
        <v>121</v>
      </c>
      <c r="L2" s="122">
        <v>2015</v>
      </c>
      <c r="M2" s="122">
        <v>2016</v>
      </c>
      <c r="N2" s="122">
        <v>2017</v>
      </c>
      <c r="O2" s="122">
        <v>2018</v>
      </c>
      <c r="P2" s="122">
        <v>2019</v>
      </c>
      <c r="Q2" s="122" t="s">
        <v>259</v>
      </c>
      <c r="R2" s="122" t="s">
        <v>261</v>
      </c>
      <c r="S2" s="122" t="s">
        <v>244</v>
      </c>
      <c r="AG2" s="161"/>
      <c r="AH2" s="161"/>
    </row>
    <row r="3" spans="1:34" x14ac:dyDescent="0.2">
      <c r="A3" s="238" t="s">
        <v>31</v>
      </c>
      <c r="B3" s="239">
        <v>-506</v>
      </c>
      <c r="C3" s="239">
        <v>-8602</v>
      </c>
      <c r="D3" s="239">
        <v>-2868.1938657500095</v>
      </c>
      <c r="E3" s="240">
        <v>-1337.34603423</v>
      </c>
      <c r="F3" s="240">
        <f>'1.2 Nettokøb område'!E4-'1.4 Udbytter'!F3</f>
        <v>-4587.5350612900002</v>
      </c>
      <c r="G3" s="240">
        <f>'1.2 Nettokøb område'!F4-'1.4 Udbytter'!G3</f>
        <v>-297.67724285999998</v>
      </c>
      <c r="H3" s="240">
        <f>'1.2 Nettokøb område'!G4-'1.4 Udbytter'!H3</f>
        <v>-709.43489316</v>
      </c>
      <c r="I3" s="240">
        <f>'1.2 Nettokøb område'!H4-'1.4 Udbytter'!I3</f>
        <v>-709.43489316</v>
      </c>
      <c r="J3" s="266"/>
      <c r="K3" t="s">
        <v>218</v>
      </c>
      <c r="N3" s="173">
        <f>'2.3 Foreninger nettokøb'!D4-'1.4 Udbytter'!N3</f>
        <v>484.36183620000003</v>
      </c>
      <c r="O3" s="207">
        <v>238.55137038000004</v>
      </c>
      <c r="P3" s="157">
        <f>'2.3 Foreninger nettokøb'!F4-'1.4 Udbytter'!P3</f>
        <v>382.49966000000001</v>
      </c>
      <c r="Q3" s="157">
        <f>'2.3 Foreninger nettokøb'!G4-'1.4 Udbytter'!Q3</f>
        <v>10.8474</v>
      </c>
      <c r="R3" s="157">
        <f>'2.3 Foreninger nettokøb'!H4-'1.4 Udbytter'!R3</f>
        <v>91.195090999999991</v>
      </c>
      <c r="S3" s="157">
        <f>'2.3 Foreninger nettokøb'!I4-'1.4 Udbytter'!S3</f>
        <v>91.195090999999991</v>
      </c>
      <c r="AG3" s="161"/>
      <c r="AH3" s="161"/>
    </row>
    <row r="4" spans="1:34" x14ac:dyDescent="0.2">
      <c r="A4" s="241" t="s">
        <v>192</v>
      </c>
      <c r="B4" s="242">
        <v>-140</v>
      </c>
      <c r="C4" s="242">
        <v>-59</v>
      </c>
      <c r="D4" s="242">
        <v>-39.469504999999998</v>
      </c>
      <c r="E4" s="243">
        <v>-4.5038040000000006</v>
      </c>
      <c r="F4" s="243">
        <f>'1.2 Nettokøb område'!E5-'1.4 Udbytter'!F4</f>
        <v>-102.257047</v>
      </c>
      <c r="G4" s="243">
        <f>'1.2 Nettokøb område'!F5-'1.4 Udbytter'!G4</f>
        <v>1.8E-3</v>
      </c>
      <c r="H4" s="243">
        <f>'1.2 Nettokøb område'!G5-'1.4 Udbytter'!H4</f>
        <v>-21.202145000000002</v>
      </c>
      <c r="I4" s="243">
        <f>'1.2 Nettokøb område'!H5-'1.4 Udbytter'!I4</f>
        <v>-21.202145000000002</v>
      </c>
      <c r="J4" s="266"/>
      <c r="K4" s="126" t="s">
        <v>4</v>
      </c>
      <c r="L4" s="157">
        <v>72.765912999999998</v>
      </c>
      <c r="M4" s="157">
        <v>436</v>
      </c>
      <c r="N4" s="173">
        <f>'2.3 Foreninger nettokøb'!D5-'1.4 Udbytter'!N4</f>
        <v>30.55713978</v>
      </c>
      <c r="O4" s="207">
        <v>-87.594678920000007</v>
      </c>
      <c r="P4" s="157">
        <f>'2.3 Foreninger nettokøb'!F5-'1.4 Udbytter'!P4</f>
        <v>-219.58237216000001</v>
      </c>
      <c r="Q4" s="157">
        <f>'2.3 Foreninger nettokøb'!G5-'1.4 Udbytter'!Q4</f>
        <v>88.414078419999996</v>
      </c>
      <c r="R4" s="157">
        <f>'2.3 Foreninger nettokøb'!H5-'1.4 Udbytter'!R4</f>
        <v>-13.27135</v>
      </c>
      <c r="S4" s="157">
        <f>'2.3 Foreninger nettokøb'!I5-'1.4 Udbytter'!S4</f>
        <v>-13.27135</v>
      </c>
      <c r="AG4" s="161"/>
      <c r="AH4" s="161"/>
    </row>
    <row r="5" spans="1:34" x14ac:dyDescent="0.2">
      <c r="A5" s="241" t="s">
        <v>32</v>
      </c>
      <c r="B5" s="242">
        <v>0</v>
      </c>
      <c r="C5" s="242">
        <v>0</v>
      </c>
      <c r="D5" s="242">
        <v>0</v>
      </c>
      <c r="E5" s="243">
        <v>0</v>
      </c>
      <c r="F5" s="243">
        <f>'1.2 Nettokøb område'!E6-'1.4 Udbytter'!F5</f>
        <v>3123.410402</v>
      </c>
      <c r="G5" s="243">
        <f>'1.2 Nettokøb område'!F6-'1.4 Udbytter'!G5</f>
        <v>9.7865500000000001</v>
      </c>
      <c r="H5" s="243">
        <f>'1.2 Nettokøb område'!G6-'1.4 Udbytter'!H5</f>
        <v>7.5651000000000002</v>
      </c>
      <c r="I5" s="243">
        <f>'1.2 Nettokøb område'!H6-'1.4 Udbytter'!I5</f>
        <v>7.5651000000000002</v>
      </c>
      <c r="J5" s="266"/>
      <c r="K5" s="126" t="s">
        <v>28</v>
      </c>
      <c r="L5" s="157">
        <v>-114.29421499999999</v>
      </c>
      <c r="M5" s="157">
        <v>-102</v>
      </c>
      <c r="N5" s="173">
        <f>'2.3 Foreninger nettokøb'!D6-'1.4 Udbytter'!N5</f>
        <v>0</v>
      </c>
      <c r="O5" s="207">
        <v>0</v>
      </c>
      <c r="P5" s="157">
        <f>'2.3 Foreninger nettokøb'!F6-'1.4 Udbytter'!P5</f>
        <v>0</v>
      </c>
      <c r="Q5" s="157">
        <f>'2.3 Foreninger nettokøb'!G6-'1.4 Udbytter'!Q5</f>
        <v>0</v>
      </c>
      <c r="R5" s="157">
        <f>'2.3 Foreninger nettokøb'!H6-'1.4 Udbytter'!R5</f>
        <v>0</v>
      </c>
      <c r="S5" s="157">
        <f>'2.3 Foreninger nettokøb'!I6-'1.4 Udbytter'!S5</f>
        <v>0</v>
      </c>
      <c r="AG5" s="161"/>
      <c r="AH5" s="161"/>
    </row>
    <row r="6" spans="1:34" x14ac:dyDescent="0.2">
      <c r="A6" s="241" t="s">
        <v>50</v>
      </c>
      <c r="B6" s="242">
        <v>-6109</v>
      </c>
      <c r="C6" s="242">
        <v>-620</v>
      </c>
      <c r="D6" s="242">
        <v>2834.8729614878175</v>
      </c>
      <c r="E6" s="243">
        <v>4001.3872446955361</v>
      </c>
      <c r="F6" s="243">
        <f>'1.2 Nettokøb område'!E7-'1.4 Udbytter'!F6</f>
        <v>-7114.0546133200005</v>
      </c>
      <c r="G6" s="243">
        <f>'1.2 Nettokøb område'!F7-'1.4 Udbytter'!G6</f>
        <v>-240.41507884999999</v>
      </c>
      <c r="H6" s="243">
        <f>'1.2 Nettokøb område'!G7-'1.4 Udbytter'!H6</f>
        <v>237.95562742000001</v>
      </c>
      <c r="I6" s="243">
        <f>'1.2 Nettokøb område'!H7-'1.4 Udbytter'!I6</f>
        <v>237.95562742000001</v>
      </c>
      <c r="J6" s="266"/>
      <c r="K6" s="126" t="s">
        <v>211</v>
      </c>
      <c r="L6" s="157"/>
      <c r="M6" s="157"/>
      <c r="N6" s="173">
        <f>'2.3 Foreninger nettokøb'!D7-'1.4 Udbytter'!N6</f>
        <v>37.186149999999998</v>
      </c>
      <c r="O6" s="207">
        <v>-146.58642377999999</v>
      </c>
      <c r="P6" s="157">
        <f>'2.3 Foreninger nettokøb'!F7-'1.4 Udbytter'!P6</f>
        <v>0</v>
      </c>
      <c r="Q6" s="157">
        <f>'2.3 Foreninger nettokøb'!G7-'1.4 Udbytter'!Q6</f>
        <v>0</v>
      </c>
      <c r="R6" s="157">
        <f>'2.3 Foreninger nettokøb'!H7-'1.4 Udbytter'!R6</f>
        <v>0</v>
      </c>
      <c r="S6" s="157">
        <f>'2.3 Foreninger nettokøb'!I7-'1.4 Udbytter'!S6</f>
        <v>0</v>
      </c>
      <c r="AG6" s="161"/>
      <c r="AH6" s="161"/>
    </row>
    <row r="7" spans="1:34" x14ac:dyDescent="0.2">
      <c r="A7" s="241" t="s">
        <v>33</v>
      </c>
      <c r="B7" s="242">
        <v>-262</v>
      </c>
      <c r="C7" s="242">
        <v>-302</v>
      </c>
      <c r="D7" s="242">
        <v>22.121479730000001</v>
      </c>
      <c r="E7" s="243">
        <v>-392.73412461999999</v>
      </c>
      <c r="F7" s="243">
        <f>'1.2 Nettokøb område'!E8-'1.4 Udbytter'!F7</f>
        <v>-173.04115407</v>
      </c>
      <c r="G7" s="243">
        <f>'1.2 Nettokøb område'!F8-'1.4 Udbytter'!G7</f>
        <v>-5.46481613</v>
      </c>
      <c r="H7" s="243">
        <f>'1.2 Nettokøb område'!G8-'1.4 Udbytter'!H7</f>
        <v>-40.899387249999997</v>
      </c>
      <c r="I7" s="243">
        <f>'1.2 Nettokøb område'!H8-'1.4 Udbytter'!I7</f>
        <v>-40.899387249999997</v>
      </c>
      <c r="J7" s="266"/>
      <c r="K7" s="126" t="s">
        <v>5</v>
      </c>
      <c r="L7" s="157">
        <v>7990.4293990000006</v>
      </c>
      <c r="M7" s="157">
        <v>2452</v>
      </c>
      <c r="N7" s="173">
        <f>'2.3 Foreninger nettokøb'!D8-'1.4 Udbytter'!N7</f>
        <v>-1225.3899013210601</v>
      </c>
      <c r="O7" s="207">
        <v>-700.97813307085016</v>
      </c>
      <c r="P7" s="157">
        <f>'2.3 Foreninger nettokøb'!F8-'1.4 Udbytter'!P7</f>
        <v>12205.46428561</v>
      </c>
      <c r="Q7" s="157">
        <f>'2.3 Foreninger nettokøb'!G8-'1.4 Udbytter'!Q7</f>
        <v>186.31505768</v>
      </c>
      <c r="R7" s="157">
        <f>'2.3 Foreninger nettokøb'!H8-'1.4 Udbytter'!R7</f>
        <v>921.59983394999995</v>
      </c>
      <c r="S7" s="157">
        <f>'2.3 Foreninger nettokøb'!I8-'1.4 Udbytter'!S7</f>
        <v>921.59983394999995</v>
      </c>
      <c r="AG7" s="161"/>
      <c r="AH7" s="161"/>
    </row>
    <row r="8" spans="1:34" x14ac:dyDescent="0.2">
      <c r="A8" s="241" t="s">
        <v>34</v>
      </c>
      <c r="B8" s="242">
        <v>988</v>
      </c>
      <c r="C8" s="242">
        <v>-1974</v>
      </c>
      <c r="D8" s="242">
        <v>2614.8115872122999</v>
      </c>
      <c r="E8" s="243">
        <v>-2775.5323452551156</v>
      </c>
      <c r="F8" s="243">
        <f>'1.2 Nettokøb område'!E9-'1.4 Udbytter'!F8</f>
        <v>-5926.8194565998219</v>
      </c>
      <c r="G8" s="243">
        <f>'1.2 Nettokøb område'!F9-'1.4 Udbytter'!G8</f>
        <v>-312.81558115000001</v>
      </c>
      <c r="H8" s="243">
        <f>'1.2 Nettokøb område'!G9-'1.4 Udbytter'!H8</f>
        <v>-165.28463783000001</v>
      </c>
      <c r="I8" s="243">
        <f>'1.2 Nettokøb område'!H9-'1.4 Udbytter'!I8</f>
        <v>-165.28463783000001</v>
      </c>
      <c r="J8" s="266"/>
      <c r="K8" s="126" t="s">
        <v>148</v>
      </c>
      <c r="L8" s="157">
        <v>31.915400999999999</v>
      </c>
      <c r="M8" s="157">
        <v>27</v>
      </c>
      <c r="N8" s="173">
        <f>'2.3 Foreninger nettokøb'!D9-'1.4 Udbytter'!N8</f>
        <v>-25.571358239999995</v>
      </c>
      <c r="O8" s="207">
        <v>-96.493304649999985</v>
      </c>
      <c r="P8" s="157">
        <f>'2.3 Foreninger nettokøb'!F9-'1.4 Udbytter'!P8</f>
        <v>465.71181976000003</v>
      </c>
      <c r="Q8" s="157">
        <f>'2.3 Foreninger nettokøb'!G9-'1.4 Udbytter'!Q8</f>
        <v>215.83543412</v>
      </c>
      <c r="R8" s="157">
        <f>'2.3 Foreninger nettokøb'!H9-'1.4 Udbytter'!R8</f>
        <v>84.743207240000004</v>
      </c>
      <c r="S8" s="157">
        <f>'2.3 Foreninger nettokøb'!I9-'1.4 Udbytter'!S8</f>
        <v>84.743207240000004</v>
      </c>
      <c r="AG8" s="161"/>
      <c r="AH8" s="161"/>
    </row>
    <row r="9" spans="1:34" x14ac:dyDescent="0.2">
      <c r="A9" s="241" t="s">
        <v>35</v>
      </c>
      <c r="B9" s="242">
        <v>-424</v>
      </c>
      <c r="C9" s="242">
        <v>515</v>
      </c>
      <c r="D9" s="242">
        <v>-388.93744536999998</v>
      </c>
      <c r="E9" s="243">
        <v>-1661.3918027499999</v>
      </c>
      <c r="F9" s="243">
        <f>'1.2 Nettokøb område'!E10-'1.4 Udbytter'!F9</f>
        <v>-2102.9794141100001</v>
      </c>
      <c r="G9" s="243">
        <f>'1.2 Nettokøb område'!F10-'1.4 Udbytter'!G9</f>
        <v>33.587359360000001</v>
      </c>
      <c r="H9" s="243">
        <f>'1.2 Nettokøb område'!G10-'1.4 Udbytter'!H9</f>
        <v>-125.66515397000001</v>
      </c>
      <c r="I9" s="243">
        <f>'1.2 Nettokøb område'!H10-'1.4 Udbytter'!I9</f>
        <v>-125.66515397000001</v>
      </c>
      <c r="J9" s="266"/>
      <c r="K9" s="126" t="s">
        <v>30</v>
      </c>
      <c r="L9" s="157">
        <v>-89.111894000000007</v>
      </c>
      <c r="M9" s="157">
        <v>52</v>
      </c>
      <c r="N9" s="173">
        <f>'2.3 Foreninger nettokøb'!D10-'1.4 Udbytter'!N9</f>
        <v>758.71804788999998</v>
      </c>
      <c r="O9" s="207">
        <v>861.44187778000014</v>
      </c>
      <c r="P9" s="157">
        <f>'2.3 Foreninger nettokøb'!F10-'1.4 Udbytter'!P9</f>
        <v>2832.9016280000001</v>
      </c>
      <c r="Q9" s="157">
        <f>'2.3 Foreninger nettokøb'!G10-'1.4 Udbytter'!Q9</f>
        <v>490.77441716999999</v>
      </c>
      <c r="R9" s="157">
        <f>'2.3 Foreninger nettokøb'!H10-'1.4 Udbytter'!R9</f>
        <v>-179.97444612999999</v>
      </c>
      <c r="S9" s="157">
        <f>'2.3 Foreninger nettokøb'!I10-'1.4 Udbytter'!S9</f>
        <v>-179.97444612999999</v>
      </c>
      <c r="AG9" s="161"/>
      <c r="AH9" s="161"/>
    </row>
    <row r="10" spans="1:34" x14ac:dyDescent="0.2">
      <c r="A10" s="241" t="s">
        <v>36</v>
      </c>
      <c r="B10" s="242">
        <v>7424</v>
      </c>
      <c r="C10" s="242">
        <v>11333</v>
      </c>
      <c r="D10" s="242">
        <v>-1107.6929854444634</v>
      </c>
      <c r="E10" s="243">
        <v>2313.3488168146268</v>
      </c>
      <c r="F10" s="243">
        <f>'1.2 Nettokøb område'!E11-'1.4 Udbytter'!F10</f>
        <v>10815.861140313018</v>
      </c>
      <c r="G10" s="243">
        <f>'1.2 Nettokøb område'!F11-'1.4 Udbytter'!G10</f>
        <v>1156.7439805390641</v>
      </c>
      <c r="H10" s="243">
        <f>'1.2 Nettokøb område'!G11-'1.4 Udbytter'!H10</f>
        <v>1242.726628148871</v>
      </c>
      <c r="I10" s="243">
        <v>5501.8835971763338</v>
      </c>
      <c r="J10" s="266"/>
      <c r="K10" s="126" t="s">
        <v>214</v>
      </c>
      <c r="L10" s="157">
        <v>676.56206399999996</v>
      </c>
      <c r="M10" s="157">
        <v>525</v>
      </c>
      <c r="N10" s="173">
        <f>'2.3 Foreninger nettokøb'!D11-'1.4 Udbytter'!N10</f>
        <v>-1812.71829327</v>
      </c>
      <c r="O10" s="207">
        <v>-271.09465397999998</v>
      </c>
      <c r="P10" s="157">
        <f>'2.3 Foreninger nettokøb'!F11-'1.4 Udbytter'!P10</f>
        <v>-664.48805152999989</v>
      </c>
      <c r="Q10" s="157">
        <f>'2.3 Foreninger nettokøb'!G11-'1.4 Udbytter'!Q10</f>
        <v>103.74612197</v>
      </c>
      <c r="R10" s="157">
        <f>'2.3 Foreninger nettokøb'!H11-'1.4 Udbytter'!R10</f>
        <v>-256.08880837000004</v>
      </c>
      <c r="S10" s="157">
        <f>'2.3 Foreninger nettokøb'!I11-'1.4 Udbytter'!S10</f>
        <v>-256.08880837000004</v>
      </c>
      <c r="AG10" s="161"/>
      <c r="AH10" s="161"/>
    </row>
    <row r="11" spans="1:34" x14ac:dyDescent="0.2">
      <c r="A11" s="241" t="s">
        <v>37</v>
      </c>
      <c r="B11" s="242">
        <v>111</v>
      </c>
      <c r="C11" s="242">
        <v>-259</v>
      </c>
      <c r="D11" s="242">
        <v>47.509897100000003</v>
      </c>
      <c r="E11" s="243">
        <v>-237.35246860000001</v>
      </c>
      <c r="F11" s="243">
        <f>'1.2 Nettokøb område'!E12-'1.4 Udbytter'!F11</f>
        <v>-114.26356270000001</v>
      </c>
      <c r="G11" s="243">
        <f>'1.2 Nettokøb område'!F12-'1.4 Udbytter'!G11</f>
        <v>-5.0249499999999996</v>
      </c>
      <c r="H11" s="243">
        <f>'1.2 Nettokøb område'!G12-'1.4 Udbytter'!H11</f>
        <v>-8.8313000000000006</v>
      </c>
      <c r="I11" s="243">
        <f>'1.2 Nettokøb område'!H12-'1.4 Udbytter'!I11</f>
        <v>-8.8313000000000006</v>
      </c>
      <c r="J11" s="266"/>
      <c r="K11" s="126" t="s">
        <v>6</v>
      </c>
      <c r="L11" s="157">
        <v>-790.64704999999958</v>
      </c>
      <c r="M11" s="157">
        <v>-2256</v>
      </c>
      <c r="N11" s="173">
        <f>'2.3 Foreninger nettokøb'!D12-'1.4 Udbytter'!N11</f>
        <v>-13538.737762783745</v>
      </c>
      <c r="O11" s="207">
        <v>-3118.0355609098333</v>
      </c>
      <c r="P11" s="157">
        <f>'2.3 Foreninger nettokøb'!F12-'1.4 Udbytter'!P11</f>
        <v>-19085.744247586401</v>
      </c>
      <c r="Q11" s="157">
        <f>'2.3 Foreninger nettokøb'!G12-'1.4 Udbytter'!Q11</f>
        <v>351.0515847095686</v>
      </c>
      <c r="R11" s="157">
        <f>'2.3 Foreninger nettokøb'!H12-'1.4 Udbytter'!R11</f>
        <v>415.82952943494519</v>
      </c>
      <c r="S11" s="157">
        <f>'2.3 Foreninger nettokøb'!I12-'1.4 Udbytter'!S11</f>
        <v>415.82952943494519</v>
      </c>
      <c r="AG11" s="161"/>
      <c r="AH11" s="161"/>
    </row>
    <row r="12" spans="1:34" x14ac:dyDescent="0.2">
      <c r="A12" s="241" t="s">
        <v>51</v>
      </c>
      <c r="B12" s="242">
        <v>11</v>
      </c>
      <c r="C12" s="242">
        <v>-496</v>
      </c>
      <c r="D12" s="242">
        <v>93.922603800000005</v>
      </c>
      <c r="E12" s="243">
        <v>-53.962849999999975</v>
      </c>
      <c r="F12" s="243">
        <f>'1.2 Nettokøb område'!E13-'1.4 Udbytter'!F12</f>
        <v>-15.818974799999999</v>
      </c>
      <c r="G12" s="243">
        <f>'1.2 Nettokøb område'!F13-'1.4 Udbytter'!G12</f>
        <v>20.906025</v>
      </c>
      <c r="H12" s="243">
        <f>'1.2 Nettokøb område'!G13-'1.4 Udbytter'!H12</f>
        <v>78.054963000000001</v>
      </c>
      <c r="I12" s="243">
        <f>'1.2 Nettokøb område'!H13-'1.4 Udbytter'!I12</f>
        <v>78.054963000000001</v>
      </c>
      <c r="J12" s="266"/>
      <c r="K12" s="126" t="s">
        <v>217</v>
      </c>
      <c r="L12" s="157"/>
      <c r="M12" s="157"/>
      <c r="N12" s="173">
        <f>'2.3 Foreninger nettokøb'!D13-'1.4 Udbytter'!N12</f>
        <v>156.39819700000001</v>
      </c>
      <c r="O12" s="207">
        <v>77.651287999999994</v>
      </c>
      <c r="P12" s="157">
        <f>'2.3 Foreninger nettokøb'!F13-'1.4 Udbytter'!P12</f>
        <v>6.3620210000000004</v>
      </c>
      <c r="Q12" s="157">
        <f>'2.3 Foreninger nettokøb'!G13-'1.4 Udbytter'!Q12</f>
        <v>-6.4020010000000003</v>
      </c>
      <c r="R12" s="157">
        <f>'2.3 Foreninger nettokøb'!H13-'1.4 Udbytter'!R12</f>
        <v>6.9996</v>
      </c>
      <c r="S12" s="157">
        <f>'2.3 Foreninger nettokøb'!I13-'1.4 Udbytter'!S12</f>
        <v>6.9996</v>
      </c>
      <c r="AG12" s="161"/>
      <c r="AH12" s="161"/>
    </row>
    <row r="13" spans="1:34" x14ac:dyDescent="0.2">
      <c r="A13" s="241" t="s">
        <v>38</v>
      </c>
      <c r="B13" s="242">
        <v>-914</v>
      </c>
      <c r="C13" s="242">
        <v>-330</v>
      </c>
      <c r="D13" s="242">
        <v>420.13895213000001</v>
      </c>
      <c r="E13" s="243">
        <v>-662.14524458999995</v>
      </c>
      <c r="F13" s="243">
        <f>'1.2 Nettokøb område'!E14-'1.4 Udbytter'!F13</f>
        <v>-2165.6610283199998</v>
      </c>
      <c r="G13" s="243">
        <f>'1.2 Nettokøb område'!F14-'1.4 Udbytter'!G13</f>
        <v>37.682626499999998</v>
      </c>
      <c r="H13" s="243">
        <f>'1.2 Nettokøb område'!G14-'1.4 Udbytter'!H13</f>
        <v>150.57695322999999</v>
      </c>
      <c r="I13" s="243">
        <f>'1.2 Nettokøb område'!H14-'1.4 Udbytter'!I13</f>
        <v>150.57695322999999</v>
      </c>
      <c r="J13" s="266"/>
      <c r="K13" s="126" t="s">
        <v>152</v>
      </c>
      <c r="L13" s="157">
        <v>-1825.9139809999999</v>
      </c>
      <c r="M13" s="157">
        <v>-963</v>
      </c>
      <c r="N13" s="173">
        <v>411.15434020000004</v>
      </c>
      <c r="O13" s="207">
        <v>801.78669400000013</v>
      </c>
      <c r="P13" s="157">
        <f>'2.3 Foreninger nettokøb'!F14-'1.4 Udbytter'!P13</f>
        <v>4804.6727369999999</v>
      </c>
      <c r="Q13" s="157">
        <f>'2.3 Foreninger nettokøb'!G14-'1.4 Udbytter'!Q13</f>
        <v>1226.069626</v>
      </c>
      <c r="R13" s="157">
        <f>'2.3 Foreninger nettokøb'!H14-'1.4 Udbytter'!R13</f>
        <v>516.89700599999992</v>
      </c>
      <c r="S13" s="157">
        <f>'2.3 Foreninger nettokøb'!I14-'1.4 Udbytter'!S13</f>
        <v>516.89700599999992</v>
      </c>
      <c r="AG13" s="161"/>
      <c r="AH13" s="161"/>
    </row>
    <row r="14" spans="1:34" x14ac:dyDescent="0.2">
      <c r="A14" s="241" t="s">
        <v>39</v>
      </c>
      <c r="B14" s="242">
        <v>-619</v>
      </c>
      <c r="C14" s="242">
        <v>-324</v>
      </c>
      <c r="D14" s="242">
        <v>-200.83202840999999</v>
      </c>
      <c r="E14" s="243">
        <v>-126.76485398</v>
      </c>
      <c r="F14" s="243">
        <f>'1.2 Nettokøb område'!E15-'1.4 Udbytter'!F14</f>
        <v>-183.417169936721</v>
      </c>
      <c r="G14" s="243">
        <f>'1.2 Nettokøb område'!F15-'1.4 Udbytter'!G14</f>
        <v>-9.8552667199999995</v>
      </c>
      <c r="H14" s="243">
        <f>'1.2 Nettokøb område'!G15-'1.4 Udbytter'!H14</f>
        <v>-10.61735685</v>
      </c>
      <c r="I14" s="243">
        <f>'1.2 Nettokøb område'!H15-'1.4 Udbytter'!I14</f>
        <v>-10.61735685</v>
      </c>
      <c r="J14" s="266"/>
      <c r="K14" s="126" t="s">
        <v>25</v>
      </c>
      <c r="L14" s="157">
        <v>858.32479999999998</v>
      </c>
      <c r="M14" s="157">
        <v>-64</v>
      </c>
      <c r="N14" s="173">
        <f>'2.3 Foreninger nettokøb'!D15-'1.4 Udbytter'!N14</f>
        <v>480.46517199999994</v>
      </c>
      <c r="O14" s="207">
        <v>-523.57035199999996</v>
      </c>
      <c r="P14" s="157">
        <f>'2.3 Foreninger nettokøb'!F15-'1.4 Udbytter'!P14</f>
        <v>-462.59791999999999</v>
      </c>
      <c r="Q14" s="157">
        <f>'2.3 Foreninger nettokøb'!G15-'1.4 Udbytter'!Q14</f>
        <v>-26.492599999999999</v>
      </c>
      <c r="R14" s="157">
        <f>'2.3 Foreninger nettokøb'!H15-'1.4 Udbytter'!R14</f>
        <v>-16.894600000000001</v>
      </c>
      <c r="S14" s="157">
        <f>'2.3 Foreninger nettokøb'!I15-'1.4 Udbytter'!S14</f>
        <v>-16.894600000000001</v>
      </c>
      <c r="AG14" s="161"/>
      <c r="AH14" s="161"/>
    </row>
    <row r="15" spans="1:34" x14ac:dyDescent="0.2">
      <c r="A15" s="241" t="s">
        <v>40</v>
      </c>
      <c r="B15" s="242">
        <v>-30</v>
      </c>
      <c r="C15" s="242">
        <v>1</v>
      </c>
      <c r="D15" s="242">
        <v>531.92832954000005</v>
      </c>
      <c r="E15" s="243">
        <v>203.65571824</v>
      </c>
      <c r="F15" s="243">
        <f>'1.2 Nettokøb område'!E16-'1.4 Udbytter'!F15</f>
        <v>341.89751128</v>
      </c>
      <c r="G15" s="243">
        <f>'1.2 Nettokøb område'!F16-'1.4 Udbytter'!G15</f>
        <v>117.15403999999999</v>
      </c>
      <c r="H15" s="243">
        <f>'1.2 Nettokøb område'!G16-'1.4 Udbytter'!H15</f>
        <v>39.919584999999998</v>
      </c>
      <c r="I15" s="243">
        <f>'1.2 Nettokøb område'!H16-'1.4 Udbytter'!I15</f>
        <v>39.919584999999998</v>
      </c>
      <c r="J15" s="266"/>
      <c r="K15" s="126" t="s">
        <v>235</v>
      </c>
      <c r="L15" s="157"/>
      <c r="M15" s="157"/>
      <c r="N15" s="173"/>
      <c r="O15" s="207">
        <v>2.8678400000000002</v>
      </c>
      <c r="P15" s="157">
        <f>'2.3 Foreninger nettokøb'!F16-'1.4 Udbytter'!P15</f>
        <v>270.9818110514272</v>
      </c>
      <c r="Q15" s="157">
        <f>'2.3 Foreninger nettokøb'!G16-'1.4 Udbytter'!Q15</f>
        <v>19.446649724269925</v>
      </c>
      <c r="R15" s="157">
        <f>'2.3 Foreninger nettokøb'!H16-'1.4 Udbytter'!R15</f>
        <v>22.640891651923852</v>
      </c>
      <c r="S15" s="157">
        <f>'2.3 Foreninger nettokøb'!I16-'1.4 Udbytter'!S15</f>
        <v>22.640891651923852</v>
      </c>
      <c r="AG15" s="161"/>
      <c r="AH15" s="161"/>
    </row>
    <row r="16" spans="1:34" x14ac:dyDescent="0.2">
      <c r="A16" s="241" t="s">
        <v>41</v>
      </c>
      <c r="B16" s="242">
        <v>-528</v>
      </c>
      <c r="C16" s="242">
        <v>-117</v>
      </c>
      <c r="D16" s="242">
        <v>-63.921094580000002</v>
      </c>
      <c r="E16" s="243">
        <v>-120.52066524</v>
      </c>
      <c r="F16" s="243">
        <f>'1.2 Nettokøb område'!E17-'1.4 Udbytter'!F16</f>
        <v>-204.82703218</v>
      </c>
      <c r="G16" s="243">
        <f>'1.2 Nettokøb område'!F17-'1.4 Udbytter'!G16</f>
        <v>-4.4619066500000004</v>
      </c>
      <c r="H16" s="243">
        <f>'1.2 Nettokøb område'!G17-'1.4 Udbytter'!H16</f>
        <v>-4.28340736</v>
      </c>
      <c r="I16" s="243">
        <f>'1.2 Nettokøb område'!H17-'1.4 Udbytter'!I16</f>
        <v>-4.28340736</v>
      </c>
      <c r="J16" s="266"/>
      <c r="K16" s="126" t="s">
        <v>184</v>
      </c>
      <c r="L16" s="157">
        <v>196</v>
      </c>
      <c r="M16" s="157">
        <v>-3</v>
      </c>
      <c r="N16" s="173">
        <f>'2.3 Foreninger nettokøb'!D17-'1.4 Udbytter'!N16</f>
        <v>48.633914999999995</v>
      </c>
      <c r="O16" s="207">
        <v>0.12075600000000009</v>
      </c>
      <c r="P16" s="157">
        <f>'2.3 Foreninger nettokøb'!F17-'1.4 Udbytter'!P16</f>
        <v>-33.097389999999997</v>
      </c>
      <c r="Q16" s="157">
        <f>'2.3 Foreninger nettokøb'!G17-'1.4 Udbytter'!Q16</f>
        <v>0</v>
      </c>
      <c r="R16" s="157">
        <f>'2.3 Foreninger nettokøb'!H17-'1.4 Udbytter'!R16</f>
        <v>-0.52424999999999999</v>
      </c>
      <c r="S16" s="157">
        <f>'2.3 Foreninger nettokøb'!I17-'1.4 Udbytter'!S16</f>
        <v>-0.52424999999999999</v>
      </c>
      <c r="AG16" s="161"/>
      <c r="AH16" s="161"/>
    </row>
    <row r="17" spans="1:34" x14ac:dyDescent="0.2">
      <c r="A17" s="241" t="s">
        <v>42</v>
      </c>
      <c r="B17" s="242">
        <v>-1412</v>
      </c>
      <c r="C17" s="242">
        <v>-1755</v>
      </c>
      <c r="D17" s="242">
        <v>-7159.55614461</v>
      </c>
      <c r="E17" s="243">
        <v>-1014.0518862</v>
      </c>
      <c r="F17" s="243">
        <f>'1.2 Nettokøb område'!E18-'1.4 Udbytter'!F17</f>
        <v>-144.44301279831393</v>
      </c>
      <c r="G17" s="243">
        <f>'1.2 Nettokøb område'!F18-'1.4 Udbytter'!G17</f>
        <v>618.53477838000003</v>
      </c>
      <c r="H17" s="243">
        <f>'1.2 Nettokøb område'!G18-'1.4 Udbytter'!H17</f>
        <v>-183.52342829999998</v>
      </c>
      <c r="I17" s="243">
        <f>'1.2 Nettokøb område'!H18-'1.4 Udbytter'!I17</f>
        <v>-183.52342829999998</v>
      </c>
      <c r="J17" s="266"/>
      <c r="K17" s="126" t="s">
        <v>7</v>
      </c>
      <c r="L17" s="157">
        <v>593.494685</v>
      </c>
      <c r="M17" s="157">
        <v>177</v>
      </c>
      <c r="N17" s="173">
        <f>'2.3 Foreninger nettokøb'!D18-'1.4 Udbytter'!N17</f>
        <v>1442.274195</v>
      </c>
      <c r="O17" s="207">
        <v>392.864868</v>
      </c>
      <c r="P17" s="157">
        <f>'2.3 Foreninger nettokøb'!F18-'1.4 Udbytter'!P17</f>
        <v>-426.54528199999999</v>
      </c>
      <c r="Q17" s="157">
        <f>'2.3 Foreninger nettokøb'!G18-'1.4 Udbytter'!Q17</f>
        <v>-70.162553000000003</v>
      </c>
      <c r="R17" s="157">
        <f>'2.3 Foreninger nettokøb'!H18-'1.4 Udbytter'!R17</f>
        <v>-204.84090199999997</v>
      </c>
      <c r="S17" s="157">
        <f>'2.3 Foreninger nettokøb'!I18-'1.4 Udbytter'!S17</f>
        <v>-204.84090199999997</v>
      </c>
      <c r="AG17" s="161"/>
      <c r="AH17" s="161"/>
    </row>
    <row r="18" spans="1:34" x14ac:dyDescent="0.2">
      <c r="A18" s="241" t="s">
        <v>43</v>
      </c>
      <c r="B18" s="242">
        <v>-586</v>
      </c>
      <c r="C18" s="242">
        <v>-367</v>
      </c>
      <c r="D18" s="242">
        <v>-819.26858719000006</v>
      </c>
      <c r="E18" s="243">
        <v>-187.32606387999999</v>
      </c>
      <c r="F18" s="243">
        <f>'1.2 Nettokøb område'!E19-'1.4 Udbytter'!F18</f>
        <v>-118.06984704</v>
      </c>
      <c r="G18" s="243">
        <f>'1.2 Nettokøb område'!F19-'1.4 Udbytter'!G18</f>
        <v>-5.229406</v>
      </c>
      <c r="H18" s="243">
        <f>'1.2 Nettokøb område'!G19-'1.4 Udbytter'!H18</f>
        <v>23.573308000000001</v>
      </c>
      <c r="I18" s="243">
        <f>'1.2 Nettokøb område'!H19-'1.4 Udbytter'!I18</f>
        <v>23.573308000000001</v>
      </c>
      <c r="J18" s="266"/>
      <c r="K18" s="126" t="s">
        <v>54</v>
      </c>
      <c r="L18" s="157">
        <v>-353.912238</v>
      </c>
      <c r="M18" s="157">
        <v>-312</v>
      </c>
      <c r="N18" s="173">
        <f>'2.3 Foreninger nettokøb'!D19-'1.4 Udbytter'!N18</f>
        <v>161.46589312999998</v>
      </c>
      <c r="O18" s="207">
        <v>387.50154573000003</v>
      </c>
      <c r="P18" s="157">
        <f>'2.3 Foreninger nettokøb'!F19-'1.4 Udbytter'!P18</f>
        <v>-364.25024779</v>
      </c>
      <c r="Q18" s="157">
        <f>'2.3 Foreninger nettokøb'!G19-'1.4 Udbytter'!Q18</f>
        <v>16.260206069999999</v>
      </c>
      <c r="R18" s="157">
        <f>'2.3 Foreninger nettokøb'!H19-'1.4 Udbytter'!R18</f>
        <v>-27.634236720000001</v>
      </c>
      <c r="S18" s="157">
        <f>'2.3 Foreninger nettokøb'!I19-'1.4 Udbytter'!S18</f>
        <v>-27.634236720000001</v>
      </c>
      <c r="AG18" s="161"/>
      <c r="AH18" s="161"/>
    </row>
    <row r="19" spans="1:34" x14ac:dyDescent="0.2">
      <c r="A19" s="241" t="s">
        <v>44</v>
      </c>
      <c r="B19" s="242">
        <v>-457</v>
      </c>
      <c r="C19" s="242">
        <v>-489</v>
      </c>
      <c r="D19" s="242">
        <v>-185.95990320999999</v>
      </c>
      <c r="E19" s="243">
        <v>-287.73541513999999</v>
      </c>
      <c r="F19" s="243">
        <f>'1.2 Nettokøb område'!E20-'1.4 Udbytter'!F19</f>
        <v>-982.95141923000006</v>
      </c>
      <c r="G19" s="243">
        <f>'1.2 Nettokøb område'!F20-'1.4 Udbytter'!G19</f>
        <v>-6.7229264899999999</v>
      </c>
      <c r="H19" s="243">
        <f>'1.2 Nettokøb område'!G20-'1.4 Udbytter'!H19</f>
        <v>-44.13132667</v>
      </c>
      <c r="I19" s="243">
        <f>'1.2 Nettokøb område'!H20-'1.4 Udbytter'!I19</f>
        <v>-44.13132667</v>
      </c>
      <c r="J19" s="266"/>
      <c r="K19" s="126" t="s">
        <v>198</v>
      </c>
      <c r="L19" s="157">
        <v>319</v>
      </c>
      <c r="M19" s="157">
        <v>165</v>
      </c>
      <c r="N19" s="173">
        <f>'2.3 Foreninger nettokøb'!D20-'1.4 Udbytter'!N19</f>
        <v>381.01345700000002</v>
      </c>
      <c r="O19" s="207">
        <v>0</v>
      </c>
      <c r="P19" s="157">
        <f>'2.3 Foreninger nettokøb'!F20-'1.4 Udbytter'!P19</f>
        <v>0</v>
      </c>
      <c r="Q19" s="157">
        <f>'2.3 Foreninger nettokøb'!G20-'1.4 Udbytter'!Q19</f>
        <v>0</v>
      </c>
      <c r="R19" s="157">
        <f>'2.3 Foreninger nettokøb'!H20-'1.4 Udbytter'!R19</f>
        <v>15.695429000000001</v>
      </c>
      <c r="S19" s="157">
        <f>'2.3 Foreninger nettokøb'!I20-'1.4 Udbytter'!S19</f>
        <v>15.695429000000001</v>
      </c>
      <c r="AG19" s="161"/>
      <c r="AH19" s="161"/>
    </row>
    <row r="20" spans="1:34" x14ac:dyDescent="0.2">
      <c r="A20" s="241" t="s">
        <v>45</v>
      </c>
      <c r="B20" s="242">
        <v>98</v>
      </c>
      <c r="C20" s="242">
        <v>-278</v>
      </c>
      <c r="D20" s="242">
        <v>-128.933694</v>
      </c>
      <c r="E20" s="243">
        <v>-182.26719371000002</v>
      </c>
      <c r="F20" s="243">
        <f>'1.2 Nettokøb område'!E21-'1.4 Udbytter'!F20</f>
        <v>-142.41746595999999</v>
      </c>
      <c r="G20" s="243">
        <f>'1.2 Nettokøb område'!F21-'1.4 Udbytter'!G20</f>
        <v>-9.1265400000000003</v>
      </c>
      <c r="H20" s="243">
        <f>'1.2 Nettokøb område'!G21-'1.4 Udbytter'!H20</f>
        <v>-3.9562930000000001</v>
      </c>
      <c r="I20" s="243">
        <f>'1.2 Nettokøb område'!H21-'1.4 Udbytter'!I20</f>
        <v>-3.9562930000000001</v>
      </c>
      <c r="J20" s="266"/>
      <c r="K20" s="126" t="s">
        <v>8</v>
      </c>
      <c r="L20" s="157">
        <v>-1107.460143</v>
      </c>
      <c r="M20" s="157">
        <v>773</v>
      </c>
      <c r="N20" s="173">
        <f>'2.3 Foreninger nettokøb'!D21-'1.4 Udbytter'!N20</f>
        <v>-63.295229000000006</v>
      </c>
      <c r="O20" s="207">
        <v>102.07798100000002</v>
      </c>
      <c r="P20" s="157">
        <f>'2.3 Foreninger nettokøb'!F21-'1.4 Udbytter'!P20</f>
        <v>-1936.1894589999999</v>
      </c>
      <c r="Q20" s="157">
        <f>'2.3 Foreninger nettokøb'!G21-'1.4 Udbytter'!Q20</f>
        <v>11.2309</v>
      </c>
      <c r="R20" s="157">
        <f>'2.3 Foreninger nettokøb'!H21-'1.4 Udbytter'!R20</f>
        <v>32.083759999999998</v>
      </c>
      <c r="S20" s="157">
        <f>'2.3 Foreninger nettokøb'!I21-'1.4 Udbytter'!S20</f>
        <v>32.083759999999998</v>
      </c>
      <c r="AG20" s="161"/>
      <c r="AH20" s="161"/>
    </row>
    <row r="21" spans="1:34" x14ac:dyDescent="0.2">
      <c r="A21" s="241" t="s">
        <v>161</v>
      </c>
      <c r="B21" s="242">
        <v>177</v>
      </c>
      <c r="C21" s="242">
        <v>1232</v>
      </c>
      <c r="D21" s="242">
        <v>2068.1417620900002</v>
      </c>
      <c r="E21" s="243">
        <v>2146.2846837299999</v>
      </c>
      <c r="F21" s="243">
        <f>'1.2 Nettokøb område'!E22-'1.4 Udbytter'!F21</f>
        <v>3821.1056039299997</v>
      </c>
      <c r="G21" s="243">
        <f>'1.2 Nettokøb område'!F22-'1.4 Udbytter'!G21</f>
        <v>301.84582926000002</v>
      </c>
      <c r="H21" s="243">
        <f>'1.2 Nettokøb område'!G22-'1.4 Udbytter'!H21</f>
        <v>-520.22508974999994</v>
      </c>
      <c r="I21" s="243">
        <f>'1.2 Nettokøb område'!H22-'1.4 Udbytter'!I21</f>
        <v>-520.22508974999994</v>
      </c>
      <c r="J21" s="266"/>
      <c r="K21" s="126" t="s">
        <v>55</v>
      </c>
      <c r="L21" s="157">
        <v>3320.5843890000001</v>
      </c>
      <c r="M21" s="157">
        <v>2614</v>
      </c>
      <c r="N21" s="173">
        <f>'2.3 Foreninger nettokøb'!D22-'1.4 Udbytter'!N21</f>
        <v>471.71972817000005</v>
      </c>
      <c r="O21" s="207">
        <v>504.91084290999999</v>
      </c>
      <c r="P21" s="157">
        <f>'2.3 Foreninger nettokøb'!F22-'1.4 Udbytter'!P21</f>
        <v>-750.70044253999993</v>
      </c>
      <c r="Q21" s="157">
        <f>'2.3 Foreninger nettokøb'!G22-'1.4 Udbytter'!Q21</f>
        <v>73.245178850000002</v>
      </c>
      <c r="R21" s="157">
        <f>'2.3 Foreninger nettokøb'!H22-'1.4 Udbytter'!R21</f>
        <v>250.21603866000001</v>
      </c>
      <c r="S21" s="157">
        <f>'2.3 Foreninger nettokøb'!I22-'1.4 Udbytter'!S21</f>
        <v>250.21603866000001</v>
      </c>
      <c r="AG21" s="161"/>
      <c r="AH21" s="161"/>
    </row>
    <row r="22" spans="1:34" x14ac:dyDescent="0.2">
      <c r="A22" s="238" t="s">
        <v>20</v>
      </c>
      <c r="B22" s="244">
        <v>-2672</v>
      </c>
      <c r="C22" s="244">
        <v>5711</v>
      </c>
      <c r="D22" s="244">
        <v>-1461.1238147243421</v>
      </c>
      <c r="E22" s="244">
        <v>958.38774551504684</v>
      </c>
      <c r="F22" s="244">
        <f>'1.2 Nettokøb område'!E23-'1.4 Udbytter'!F22</f>
        <v>-1388.7465405418388</v>
      </c>
      <c r="G22" s="244">
        <f>'1.2 Nettokøb område'!F23-'1.4 Udbytter'!G22</f>
        <v>1697.1265170490642</v>
      </c>
      <c r="H22" s="244">
        <f>'1.2 Nettokøb område'!G23-'1.4 Udbytter'!H22</f>
        <v>651.75263881887076</v>
      </c>
      <c r="I22" s="244">
        <f>'1.2 Nettokøb område'!H23-'1.4 Udbytter'!I22</f>
        <v>651.75263881887076</v>
      </c>
      <c r="J22" s="266"/>
      <c r="K22" s="126" t="s">
        <v>224</v>
      </c>
      <c r="L22" s="157"/>
      <c r="M22" s="157"/>
      <c r="N22" s="173">
        <f>'2.3 Foreninger nettokøb'!D23-'1.4 Udbytter'!N22</f>
        <v>54.980784</v>
      </c>
      <c r="O22" s="207">
        <v>-14.611890000000001</v>
      </c>
      <c r="P22" s="157">
        <f>'2.3 Foreninger nettokøb'!F23-'1.4 Udbytter'!P22</f>
        <v>22.422239999999999</v>
      </c>
      <c r="Q22" s="157">
        <f>'2.3 Foreninger nettokøb'!G23-'1.4 Udbytter'!Q22</f>
        <v>15.46664</v>
      </c>
      <c r="R22" s="157">
        <f>'2.3 Foreninger nettokøb'!H23-'1.4 Udbytter'!R22</f>
        <v>0.60750000000000004</v>
      </c>
      <c r="S22" s="157">
        <f>'2.3 Foreninger nettokøb'!I23-'1.4 Udbytter'!S22</f>
        <v>0.60750000000000004</v>
      </c>
      <c r="AG22" s="161"/>
      <c r="AH22" s="161"/>
    </row>
    <row r="23" spans="1:34" x14ac:dyDescent="0.2">
      <c r="A23" s="241" t="s">
        <v>62</v>
      </c>
      <c r="B23" s="242">
        <v>-4468</v>
      </c>
      <c r="C23" s="242">
        <v>1432</v>
      </c>
      <c r="D23" s="242">
        <v>9151.8220475899907</v>
      </c>
      <c r="E23" s="242">
        <v>3774.4483694800001</v>
      </c>
      <c r="F23" s="242">
        <f>'1.2 Nettokøb område'!E24-'1.4 Udbytter'!F23</f>
        <v>-4608.0266457199996</v>
      </c>
      <c r="G23" s="242">
        <f>'1.2 Nettokøb område'!F24-'1.4 Udbytter'!G23</f>
        <v>-1656.73052166</v>
      </c>
      <c r="H23" s="242">
        <f>'1.2 Nettokøb område'!G24-'1.4 Udbytter'!H23</f>
        <v>-96.415655600000008</v>
      </c>
      <c r="I23" s="242">
        <f>'1.2 Nettokøb område'!H24-'1.4 Udbytter'!I23</f>
        <v>-96.415655600000008</v>
      </c>
      <c r="J23" s="266"/>
      <c r="K23" s="126" t="s">
        <v>9</v>
      </c>
      <c r="L23" s="157">
        <v>3744.5293620000002</v>
      </c>
      <c r="M23" s="157">
        <v>-840</v>
      </c>
      <c r="N23" s="173">
        <f>'2.3 Foreninger nettokøb'!D24-'1.4 Udbytter'!N23</f>
        <v>15972.648788660001</v>
      </c>
      <c r="O23" s="207">
        <v>-1160.2912635651321</v>
      </c>
      <c r="P23" s="157">
        <f>'2.3 Foreninger nettokøb'!F24-'1.4 Udbytter'!P23</f>
        <v>9194.5007539900016</v>
      </c>
      <c r="Q23" s="157">
        <f>'2.3 Foreninger nettokøb'!G24-'1.4 Udbytter'!Q23</f>
        <v>-1603.78212411</v>
      </c>
      <c r="R23" s="157">
        <f>'2.3 Foreninger nettokøb'!H24-'1.4 Udbytter'!R23</f>
        <v>619.02390253744966</v>
      </c>
      <c r="S23" s="157">
        <f>'2.3 Foreninger nettokøb'!I24-'1.4 Udbytter'!S23</f>
        <v>619.02390253744966</v>
      </c>
      <c r="AG23" s="161"/>
      <c r="AH23" s="161"/>
    </row>
    <row r="24" spans="1:34" x14ac:dyDescent="0.2">
      <c r="A24" s="241" t="s">
        <v>63</v>
      </c>
      <c r="B24" s="242">
        <v>6784</v>
      </c>
      <c r="C24" s="242">
        <v>2125</v>
      </c>
      <c r="D24" s="242">
        <v>3041.0567701400296</v>
      </c>
      <c r="E24" s="242">
        <v>1030.5593087699999</v>
      </c>
      <c r="F24" s="242">
        <f>'1.2 Nettokøb område'!E25-'1.4 Udbytter'!F24</f>
        <v>-7.9092128099999854</v>
      </c>
      <c r="G24" s="242">
        <f>'1.2 Nettokøb område'!F25-'1.4 Udbytter'!G24</f>
        <v>-921.82165774999999</v>
      </c>
      <c r="H24" s="242">
        <f>'1.2 Nettokøb område'!G25-'1.4 Udbytter'!H24</f>
        <v>-352.73902679000003</v>
      </c>
      <c r="I24" s="242">
        <f>'1.2 Nettokøb område'!H25-'1.4 Udbytter'!I24</f>
        <v>-352.73902679000003</v>
      </c>
      <c r="J24" s="266"/>
      <c r="K24" s="126" t="s">
        <v>204</v>
      </c>
      <c r="L24" s="157"/>
      <c r="M24" s="157">
        <v>2857</v>
      </c>
      <c r="N24" s="173">
        <f>'2.3 Foreninger nettokøb'!D25-'1.4 Udbytter'!N24</f>
        <v>572.23003501999995</v>
      </c>
      <c r="O24" s="207">
        <v>107.71052434000001</v>
      </c>
      <c r="P24" s="157">
        <f>'2.3 Foreninger nettokøb'!F25-'1.4 Udbytter'!P24</f>
        <v>614.50683306999997</v>
      </c>
      <c r="Q24" s="157">
        <f>'2.3 Foreninger nettokøb'!G25-'1.4 Udbytter'!Q24</f>
        <v>118.26821837</v>
      </c>
      <c r="R24" s="157">
        <f>'2.3 Foreninger nettokøb'!H25-'1.4 Udbytter'!R24</f>
        <v>50.599493649999999</v>
      </c>
      <c r="S24" s="157">
        <f>'2.3 Foreninger nettokøb'!I25-'1.4 Udbytter'!S24</f>
        <v>50.599493649999999</v>
      </c>
      <c r="AG24" s="161"/>
      <c r="AH24" s="161"/>
    </row>
    <row r="25" spans="1:34" x14ac:dyDescent="0.2">
      <c r="A25" s="241" t="s">
        <v>64</v>
      </c>
      <c r="B25" s="242">
        <v>4509</v>
      </c>
      <c r="C25" s="242">
        <v>5954</v>
      </c>
      <c r="D25" s="242">
        <v>10696.092931450001</v>
      </c>
      <c r="E25" s="242">
        <v>-8618.5557811899998</v>
      </c>
      <c r="F25" s="242">
        <f>'1.2 Nettokøb område'!E26-'1.4 Udbytter'!F25</f>
        <v>7485.5584178599993</v>
      </c>
      <c r="G25" s="242">
        <f>'1.2 Nettokøb område'!F26-'1.4 Udbytter'!G25</f>
        <v>1375.3081351200001</v>
      </c>
      <c r="H25" s="242">
        <f>'1.2 Nettokøb område'!G26-'1.4 Udbytter'!H25</f>
        <v>275.10672940000001</v>
      </c>
      <c r="I25" s="242">
        <f>'1.2 Nettokøb område'!H26-'1.4 Udbytter'!I25</f>
        <v>275.10672940000001</v>
      </c>
      <c r="J25" s="266"/>
      <c r="K25" s="126" t="s">
        <v>205</v>
      </c>
      <c r="L25" s="157">
        <v>2203.6235649999999</v>
      </c>
      <c r="M25" s="157">
        <v>5690</v>
      </c>
      <c r="N25" s="173">
        <f>'2.3 Foreninger nettokøb'!D26-'1.4 Udbytter'!N25</f>
        <v>-1990.8801525099998</v>
      </c>
      <c r="O25" s="207">
        <v>-3748.95111817</v>
      </c>
      <c r="P25" s="157">
        <f>'2.3 Foreninger nettokøb'!F26-'1.4 Udbytter'!P25</f>
        <v>6548.4205115000004</v>
      </c>
      <c r="Q25" s="157">
        <f>'2.3 Foreninger nettokøb'!G26-'1.4 Udbytter'!Q25</f>
        <v>2099.7624449599998</v>
      </c>
      <c r="R25" s="157">
        <f>'2.3 Foreninger nettokøb'!H26-'1.4 Udbytter'!R25</f>
        <v>3670.2086199300002</v>
      </c>
      <c r="S25" s="157">
        <f>'2.3 Foreninger nettokøb'!I26-'1.4 Udbytter'!S25</f>
        <v>3670.2086199300002</v>
      </c>
      <c r="AG25" s="161"/>
      <c r="AH25" s="161"/>
    </row>
    <row r="26" spans="1:34" x14ac:dyDescent="0.2">
      <c r="A26" s="241" t="s">
        <v>52</v>
      </c>
      <c r="B26" s="242">
        <v>-37</v>
      </c>
      <c r="C26" s="242">
        <v>-23</v>
      </c>
      <c r="D26" s="242">
        <v>-6.8740299</v>
      </c>
      <c r="E26" s="242">
        <v>-5.3913960000000003</v>
      </c>
      <c r="F26" s="242">
        <f>'1.2 Nettokøb område'!E27-'1.4 Udbytter'!F26</f>
        <v>-4.4420425000000003</v>
      </c>
      <c r="G26" s="242">
        <f>'1.2 Nettokøb område'!F27-'1.4 Udbytter'!G26</f>
        <v>-0.68474000000000002</v>
      </c>
      <c r="H26" s="242">
        <f>'1.2 Nettokøb område'!G27-'1.4 Udbytter'!H26</f>
        <v>0</v>
      </c>
      <c r="I26" s="242">
        <f>'1.2 Nettokøb område'!H27-'1.4 Udbytter'!I26</f>
        <v>0</v>
      </c>
      <c r="J26" s="266"/>
      <c r="K26" s="126" t="s">
        <v>56</v>
      </c>
      <c r="L26" s="157">
        <v>314.313896</v>
      </c>
      <c r="M26" s="157">
        <v>86</v>
      </c>
      <c r="N26" s="173">
        <f>'2.3 Foreninger nettokøb'!D27-'1.4 Udbytter'!N26</f>
        <v>-309.29334900000003</v>
      </c>
      <c r="O26" s="207">
        <v>102.50348700000004</v>
      </c>
      <c r="P26" s="157">
        <f>'2.3 Foreninger nettokøb'!F27-'1.4 Udbytter'!P26</f>
        <v>228.42017099999998</v>
      </c>
      <c r="Q26" s="157">
        <f>'2.3 Foreninger nettokøb'!G27-'1.4 Udbytter'!Q26</f>
        <v>25.39903</v>
      </c>
      <c r="R26" s="157">
        <f>'2.3 Foreninger nettokøb'!H27-'1.4 Udbytter'!R26</f>
        <v>31.890280000000001</v>
      </c>
      <c r="S26" s="157">
        <f>'2.3 Foreninger nettokøb'!I27-'1.4 Udbytter'!S26</f>
        <v>31.890280000000001</v>
      </c>
      <c r="AG26" s="161"/>
      <c r="AH26" s="161"/>
    </row>
    <row r="27" spans="1:34" x14ac:dyDescent="0.2">
      <c r="A27" s="238" t="s">
        <v>21</v>
      </c>
      <c r="B27" s="244">
        <v>6788</v>
      </c>
      <c r="C27" s="244">
        <v>9488</v>
      </c>
      <c r="D27" s="244">
        <v>22882.09771928002</v>
      </c>
      <c r="E27" s="245">
        <v>-3818.9394989399998</v>
      </c>
      <c r="F27" s="245">
        <f>'1.2 Nettokøb område'!E28-'1.4 Udbytter'!F27</f>
        <v>2865.1805168299989</v>
      </c>
      <c r="G27" s="245">
        <f>'1.2 Nettokøb område'!F28-'1.4 Udbytter'!G27</f>
        <v>-1203.9287842899998</v>
      </c>
      <c r="H27" s="245">
        <f>'1.2 Nettokøb område'!G28-'1.4 Udbytter'!H27</f>
        <v>-174.04795298999994</v>
      </c>
      <c r="I27" s="245">
        <f>'1.2 Nettokøb område'!H28-'1.4 Udbytter'!I27</f>
        <v>-174.04795298999994</v>
      </c>
      <c r="J27" s="266"/>
      <c r="K27" s="126" t="s">
        <v>26</v>
      </c>
      <c r="L27" s="157">
        <v>3100.964739</v>
      </c>
      <c r="M27" s="157">
        <v>2614</v>
      </c>
      <c r="N27" s="173">
        <f>'2.3 Foreninger nettokøb'!D28-'1.4 Udbytter'!N27</f>
        <v>2415.3420029999997</v>
      </c>
      <c r="O27" s="207">
        <v>-201.03139999999985</v>
      </c>
      <c r="P27" s="157">
        <f>'2.3 Foreninger nettokøb'!F28-'1.4 Udbytter'!P27</f>
        <v>21.034885000000031</v>
      </c>
      <c r="Q27" s="157">
        <f>'2.3 Foreninger nettokøb'!G28-'1.4 Udbytter'!Q27</f>
        <v>275.18648000000002</v>
      </c>
      <c r="R27" s="157">
        <f>'2.3 Foreninger nettokøb'!H28-'1.4 Udbytter'!R27</f>
        <v>130.80909800000006</v>
      </c>
      <c r="S27" s="157">
        <f>'2.3 Foreninger nettokøb'!I28-'1.4 Udbytter'!S27</f>
        <v>130.80909800000006</v>
      </c>
      <c r="AG27" s="161"/>
      <c r="AH27" s="161"/>
    </row>
    <row r="28" spans="1:34" x14ac:dyDescent="0.2">
      <c r="A28" s="241" t="s">
        <v>46</v>
      </c>
      <c r="B28" s="242">
        <v>1165</v>
      </c>
      <c r="C28" s="242">
        <v>-1034</v>
      </c>
      <c r="D28" s="242">
        <v>-7789.1391298217022</v>
      </c>
      <c r="E28" s="243">
        <v>2959.5950084382339</v>
      </c>
      <c r="F28" s="243">
        <f>'1.2 Nettokøb område'!E29-'1.4 Udbytter'!F28</f>
        <v>2251.4876584878575</v>
      </c>
      <c r="G28" s="243">
        <f>'1.2 Nettokøb område'!F29-'1.4 Udbytter'!G28</f>
        <v>2222.2446228147519</v>
      </c>
      <c r="H28" s="243">
        <f>'1.2 Nettokøb område'!G29-'1.4 Udbytter'!H28</f>
        <v>4132.5088754773105</v>
      </c>
      <c r="I28" s="243">
        <f>'1.2 Nettokøb område'!H29-'1.4 Udbytter'!I28</f>
        <v>4132.5088754773105</v>
      </c>
      <c r="J28" s="266"/>
      <c r="K28" s="126" t="s">
        <v>188</v>
      </c>
      <c r="L28" s="157">
        <v>-14</v>
      </c>
      <c r="M28" s="157">
        <v>-5</v>
      </c>
      <c r="N28" s="173">
        <f>'2.3 Foreninger nettokøb'!D29-'1.4 Udbytter'!N28</f>
        <v>-80.948486848816756</v>
      </c>
      <c r="O28" s="207">
        <v>0</v>
      </c>
      <c r="P28" s="157">
        <f>'2.3 Foreninger nettokøb'!F29-'1.4 Udbytter'!P28</f>
        <v>0</v>
      </c>
      <c r="Q28" s="157">
        <f>'2.3 Foreninger nettokøb'!G29-'1.4 Udbytter'!Q28</f>
        <v>0</v>
      </c>
      <c r="R28" s="157">
        <f>'2.3 Foreninger nettokøb'!H29-'1.4 Udbytter'!R28</f>
        <v>0</v>
      </c>
      <c r="S28" s="157">
        <f>'2.3 Foreninger nettokøb'!I29-'1.4 Udbytter'!S28</f>
        <v>0</v>
      </c>
      <c r="AG28" s="161"/>
      <c r="AH28" s="161"/>
    </row>
    <row r="29" spans="1:34" x14ac:dyDescent="0.2">
      <c r="A29" s="241" t="s">
        <v>47</v>
      </c>
      <c r="B29" s="242">
        <v>9521</v>
      </c>
      <c r="C29" s="242">
        <v>-4596</v>
      </c>
      <c r="D29" s="242">
        <v>-13455.720194046144</v>
      </c>
      <c r="E29" s="243">
        <v>-7208.5437135045804</v>
      </c>
      <c r="F29" s="243">
        <f>'1.2 Nettokøb område'!E30-'1.4 Udbytter'!F29</f>
        <v>1863.1357795679726</v>
      </c>
      <c r="G29" s="243">
        <f>'1.2 Nettokøb område'!F30-'1.4 Udbytter'!G29</f>
        <v>592.52134582496717</v>
      </c>
      <c r="H29" s="243">
        <f>'1.2 Nettokøb område'!G30-'1.4 Udbytter'!H29</f>
        <v>1633.7227821318561</v>
      </c>
      <c r="I29" s="243">
        <f>'1.2 Nettokøb område'!H30-'1.4 Udbytter'!I29</f>
        <v>1633.7227821318561</v>
      </c>
      <c r="J29" s="266"/>
      <c r="K29" s="126" t="s">
        <v>10</v>
      </c>
      <c r="L29" s="157">
        <v>-17.288007999999998</v>
      </c>
      <c r="M29" s="157">
        <v>69</v>
      </c>
      <c r="N29" s="173">
        <f>'2.3 Foreninger nettokøb'!D30-'1.4 Udbytter'!N29</f>
        <v>48.951912000000007</v>
      </c>
      <c r="O29" s="207">
        <v>77.228709000000009</v>
      </c>
      <c r="P29" s="157">
        <f>'2.3 Foreninger nettokøb'!F30-'1.4 Udbytter'!P29</f>
        <v>-112.552447</v>
      </c>
      <c r="Q29" s="157">
        <f>'2.3 Foreninger nettokøb'!G30-'1.4 Udbytter'!Q29</f>
        <v>-16.833354</v>
      </c>
      <c r="R29" s="157">
        <f>'2.3 Foreninger nettokøb'!H30-'1.4 Udbytter'!R29</f>
        <v>-13.241702</v>
      </c>
      <c r="S29" s="157">
        <f>'2.3 Foreninger nettokøb'!I30-'1.4 Udbytter'!S29</f>
        <v>-13.241702</v>
      </c>
      <c r="AG29" s="161"/>
      <c r="AH29" s="161"/>
    </row>
    <row r="30" spans="1:34" x14ac:dyDescent="0.2">
      <c r="A30" s="241" t="s">
        <v>48</v>
      </c>
      <c r="B30" s="242">
        <v>-8488</v>
      </c>
      <c r="C30" s="242">
        <v>7362</v>
      </c>
      <c r="D30" s="242">
        <v>-11156.280551620866</v>
      </c>
      <c r="E30" s="243">
        <v>7023.0216120992645</v>
      </c>
      <c r="F30" s="243">
        <f>'1.2 Nettokøb område'!E31-'1.4 Udbytter'!F30</f>
        <v>-1338.3432841492536</v>
      </c>
      <c r="G30" s="243">
        <f>'1.2 Nettokøb område'!F31-'1.4 Udbytter'!G30</f>
        <v>-11.601429654462569</v>
      </c>
      <c r="H30" s="243">
        <f>'1.2 Nettokøb område'!G31-'1.4 Udbytter'!H30</f>
        <v>1707.9425258316678</v>
      </c>
      <c r="I30" s="243">
        <f>'1.2 Nettokøb område'!H31-'1.4 Udbytter'!I30</f>
        <v>1707.9425258316678</v>
      </c>
      <c r="J30" s="266"/>
      <c r="K30" s="126" t="s">
        <v>222</v>
      </c>
      <c r="L30" s="157">
        <v>-100.970388</v>
      </c>
      <c r="M30" s="157">
        <v>-124</v>
      </c>
      <c r="N30" s="173">
        <f>'2.3 Foreninger nettokøb'!D31-'1.4 Udbytter'!N30</f>
        <v>-1262.69187625927</v>
      </c>
      <c r="O30" s="207">
        <v>-39.494401959999998</v>
      </c>
      <c r="P30" s="157">
        <f>'2.3 Foreninger nettokøb'!F31-'1.4 Udbytter'!P30</f>
        <v>-127.52607594</v>
      </c>
      <c r="Q30" s="157">
        <f>'2.3 Foreninger nettokøb'!G31-'1.4 Udbytter'!Q30</f>
        <v>-1.8956903599999999</v>
      </c>
      <c r="R30" s="157">
        <f>'2.3 Foreninger nettokøb'!H31-'1.4 Udbytter'!R30</f>
        <v>-0.35965393000000001</v>
      </c>
      <c r="S30" s="157">
        <f>'2.3 Foreninger nettokøb'!I31-'1.4 Udbytter'!S30</f>
        <v>-0.35965393000000001</v>
      </c>
      <c r="AG30" s="161"/>
      <c r="AH30" s="161"/>
    </row>
    <row r="31" spans="1:34" x14ac:dyDescent="0.2">
      <c r="A31" s="241" t="s">
        <v>147</v>
      </c>
      <c r="B31" s="242">
        <v>10858</v>
      </c>
      <c r="C31" s="242">
        <v>-162</v>
      </c>
      <c r="D31" s="242">
        <v>-4157.6496002499998</v>
      </c>
      <c r="E31" s="243">
        <v>-4347.4206971499998</v>
      </c>
      <c r="F31" s="243">
        <f>'1.2 Nettokøb område'!E32-'1.4 Udbytter'!F31</f>
        <v>592.15738497999996</v>
      </c>
      <c r="G31" s="243">
        <f>'1.2 Nettokøb område'!F32-'1.4 Udbytter'!G31</f>
        <v>-479.19837174000003</v>
      </c>
      <c r="H31" s="243">
        <f>'1.2 Nettokøb område'!G32-'1.4 Udbytter'!H31</f>
        <v>415.34367453000004</v>
      </c>
      <c r="I31" s="243">
        <f>'1.2 Nettokøb område'!H32-'1.4 Udbytter'!I31</f>
        <v>415.34367453000004</v>
      </c>
      <c r="J31" s="266"/>
      <c r="K31" s="126" t="s">
        <v>11</v>
      </c>
      <c r="L31" s="157">
        <v>4762.051606</v>
      </c>
      <c r="M31" s="157">
        <v>6650</v>
      </c>
      <c r="N31" s="173">
        <f>'2.3 Foreninger nettokøb'!D32-'1.4 Udbytter'!N31</f>
        <v>-848.17294834999939</v>
      </c>
      <c r="O31" s="207">
        <v>-1.218648399999438</v>
      </c>
      <c r="P31" s="157">
        <f>'2.3 Foreninger nettokøb'!F32-'1.4 Udbytter'!P31</f>
        <v>297.31688519999989</v>
      </c>
      <c r="Q31" s="157">
        <f>'2.3 Foreninger nettokøb'!G32-'1.4 Udbytter'!Q31</f>
        <v>40.736654000000001</v>
      </c>
      <c r="R31" s="157">
        <f>'2.3 Foreninger nettokøb'!H32-'1.4 Udbytter'!R31</f>
        <v>2420.7638769999999</v>
      </c>
      <c r="S31" s="157">
        <f>'2.3 Foreninger nettokøb'!I32-'1.4 Udbytter'!S31</f>
        <v>2420.7638769999999</v>
      </c>
      <c r="AG31" s="161"/>
      <c r="AH31" s="161"/>
    </row>
    <row r="32" spans="1:34" x14ac:dyDescent="0.2">
      <c r="A32" s="241" t="s">
        <v>150</v>
      </c>
      <c r="B32" s="242">
        <v>273</v>
      </c>
      <c r="C32" s="242">
        <v>-482</v>
      </c>
      <c r="D32" s="242">
        <v>637.7805470718705</v>
      </c>
      <c r="E32" s="243">
        <v>-1050.6125565900002</v>
      </c>
      <c r="F32" s="243">
        <f>'1.2 Nettokøb område'!E33-'1.4 Udbytter'!F32</f>
        <v>-1067.3465633200001</v>
      </c>
      <c r="G32" s="243">
        <f>'1.2 Nettokøb område'!F33-'1.4 Udbytter'!G32</f>
        <v>-196.43557619000001</v>
      </c>
      <c r="H32" s="243">
        <f>'1.2 Nettokøb område'!G33-'1.4 Udbytter'!H32</f>
        <v>-47.988673630000001</v>
      </c>
      <c r="I32" s="243">
        <f>'1.2 Nettokøb område'!H33-'1.4 Udbytter'!I32</f>
        <v>-47.988673630000001</v>
      </c>
      <c r="J32" s="266"/>
      <c r="K32" s="126" t="s">
        <v>12</v>
      </c>
      <c r="L32" s="157">
        <v>2284.0097900000001</v>
      </c>
      <c r="M32" s="157">
        <v>1364</v>
      </c>
      <c r="N32" s="173">
        <f>'2.3 Foreninger nettokøb'!D33-'1.4 Udbytter'!N32</f>
        <v>17272.329665266552</v>
      </c>
      <c r="O32" s="207">
        <v>17160.264509418244</v>
      </c>
      <c r="P32" s="157">
        <f>'2.3 Foreninger nettokøb'!F33-'1.4 Udbytter'!P32</f>
        <v>10596.081622257858</v>
      </c>
      <c r="Q32" s="157">
        <f>'2.3 Foreninger nettokøb'!G33-'1.4 Udbytter'!Q32</f>
        <v>584.35532501475188</v>
      </c>
      <c r="R32" s="157">
        <f>'2.3 Foreninger nettokøb'!H33-'1.4 Udbytter'!R32</f>
        <v>2051.8350434973099</v>
      </c>
      <c r="S32" s="157">
        <f>'2.3 Foreninger nettokøb'!I33-'1.4 Udbytter'!S32</f>
        <v>2051.8350434973099</v>
      </c>
      <c r="AG32" s="161"/>
      <c r="AH32" s="161"/>
    </row>
    <row r="33" spans="1:34" x14ac:dyDescent="0.2">
      <c r="A33" s="241" t="s">
        <v>162</v>
      </c>
      <c r="B33" s="242">
        <v>-233</v>
      </c>
      <c r="C33" s="242">
        <v>1057</v>
      </c>
      <c r="D33" s="242">
        <v>486.35601717999998</v>
      </c>
      <c r="E33" s="243">
        <v>-1815.3489900100001</v>
      </c>
      <c r="F33" s="243">
        <f>'1.2 Nettokøb område'!E34-'1.4 Udbytter'!F33</f>
        <v>1216.0282204800001</v>
      </c>
      <c r="G33" s="243">
        <f>'1.2 Nettokøb område'!F34-'1.4 Udbytter'!G33</f>
        <v>125.69700555</v>
      </c>
      <c r="H33" s="243">
        <f>'1.2 Nettokøb område'!G34-'1.4 Udbytter'!H33</f>
        <v>87.488413940000001</v>
      </c>
      <c r="I33" s="243">
        <f>'1.2 Nettokøb område'!H34-'1.4 Udbytter'!I33</f>
        <v>87.488413940000001</v>
      </c>
      <c r="J33" s="266"/>
      <c r="K33" s="126" t="s">
        <v>186</v>
      </c>
      <c r="L33" s="157">
        <v>1576.9042489999999</v>
      </c>
      <c r="M33" s="157">
        <v>2709</v>
      </c>
      <c r="N33" s="173">
        <f>'2.3 Foreninger nettokøb'!D34-'1.4 Udbytter'!N33</f>
        <v>3369.4982896900001</v>
      </c>
      <c r="O33" s="207">
        <v>2754.42872235</v>
      </c>
      <c r="P33" s="157">
        <f>'2.3 Foreninger nettokøb'!F34-'1.4 Udbytter'!P33</f>
        <v>2308.5584048999999</v>
      </c>
      <c r="Q33" s="157">
        <f>'2.3 Foreninger nettokøb'!G34-'1.4 Udbytter'!Q33</f>
        <v>244.72955999999999</v>
      </c>
      <c r="R33" s="157">
        <f>'2.3 Foreninger nettokøb'!H34-'1.4 Udbytter'!R33</f>
        <v>537.75660000000005</v>
      </c>
      <c r="S33" s="157">
        <f>'2.3 Foreninger nettokøb'!I34-'1.4 Udbytter'!S33</f>
        <v>537.75660000000005</v>
      </c>
      <c r="AG33" s="161"/>
      <c r="AH33" s="161"/>
    </row>
    <row r="34" spans="1:34" x14ac:dyDescent="0.2">
      <c r="A34" s="238" t="s">
        <v>22</v>
      </c>
      <c r="B34" s="244">
        <v>13096</v>
      </c>
      <c r="C34" s="244">
        <v>2145</v>
      </c>
      <c r="D34" s="244">
        <v>-35434.652911486839</v>
      </c>
      <c r="E34" s="245">
        <v>-4439.3093367170823</v>
      </c>
      <c r="F34" s="245">
        <f>'1.2 Nettokøb område'!E35-'1.4 Udbytter'!F34</f>
        <v>3517.1191960465776</v>
      </c>
      <c r="G34" s="245">
        <f>'1.2 Nettokøb område'!F35-'1.4 Udbytter'!G34</f>
        <v>2253.2275966052566</v>
      </c>
      <c r="H34" s="245">
        <f>'1.2 Nettokøb område'!G35-'1.4 Udbytter'!H34</f>
        <v>7929.0175982808323</v>
      </c>
      <c r="I34" s="245">
        <f>'1.2 Nettokøb område'!H35-'1.4 Udbytter'!I34</f>
        <v>7929.0175982808323</v>
      </c>
      <c r="J34" s="266"/>
      <c r="K34" s="126" t="s">
        <v>156</v>
      </c>
      <c r="L34" s="157">
        <v>917.87562700000001</v>
      </c>
      <c r="M34" s="157">
        <v>-3098</v>
      </c>
      <c r="N34" s="173">
        <f>'2.3 Foreninger nettokøb'!D35-'1.4 Udbytter'!N34</f>
        <v>-1725.6417660000002</v>
      </c>
      <c r="O34" s="207">
        <v>116.50510499999996</v>
      </c>
      <c r="P34" s="157">
        <f>'2.3 Foreninger nettokøb'!F35-'1.4 Udbytter'!P34</f>
        <v>-2110.8011069999998</v>
      </c>
      <c r="Q34" s="157">
        <f>'2.3 Foreninger nettokøb'!G35-'1.4 Udbytter'!Q34</f>
        <v>-60.588827999999999</v>
      </c>
      <c r="R34" s="157">
        <f>'2.3 Foreninger nettokøb'!H35-'1.4 Udbytter'!R34</f>
        <v>49.005462999999999</v>
      </c>
      <c r="S34" s="157">
        <f>'2.3 Foreninger nettokøb'!I35-'1.4 Udbytter'!S34</f>
        <v>49.005462999999999</v>
      </c>
      <c r="AG34" s="161"/>
      <c r="AH34" s="161"/>
    </row>
    <row r="35" spans="1:34" x14ac:dyDescent="0.2">
      <c r="A35" s="246" t="s">
        <v>49</v>
      </c>
      <c r="B35" s="239">
        <v>59</v>
      </c>
      <c r="C35" s="239">
        <v>4</v>
      </c>
      <c r="D35" s="239">
        <v>-50.000453</v>
      </c>
      <c r="E35" s="240">
        <v>-23.283550999999999</v>
      </c>
      <c r="F35" s="240">
        <f>'1.2 Nettokøb område'!E36-'1.4 Udbytter'!F35</f>
        <v>2.9031729999999998</v>
      </c>
      <c r="G35" s="240">
        <f>'1.2 Nettokøb område'!F36-'1.4 Udbytter'!G35</f>
        <v>0</v>
      </c>
      <c r="H35" s="240">
        <f>'1.2 Nettokøb område'!G36-'1.4 Udbytter'!H35</f>
        <v>0</v>
      </c>
      <c r="I35" s="240">
        <f>'1.2 Nettokøb område'!H36-'1.4 Udbytter'!I35</f>
        <v>0</v>
      </c>
      <c r="J35" s="266"/>
      <c r="K35" s="126" t="s">
        <v>153</v>
      </c>
      <c r="L35" s="157">
        <v>-1692</v>
      </c>
      <c r="M35" s="157">
        <v>-2075</v>
      </c>
      <c r="N35" s="173">
        <f>'2.3 Foreninger nettokøb'!D36-'1.4 Udbytter'!N35</f>
        <v>-421</v>
      </c>
      <c r="O35" s="207">
        <v>-376.13193999999999</v>
      </c>
      <c r="P35" s="157">
        <f>'2.3 Foreninger nettokøb'!F36-'1.4 Udbytter'!P35</f>
        <v>-247.09715399999999</v>
      </c>
      <c r="Q35" s="157">
        <f>'2.3 Foreninger nettokøb'!G36-'1.4 Udbytter'!Q35</f>
        <v>-9.5887359999999831</v>
      </c>
      <c r="R35" s="157">
        <f>'2.3 Foreninger nettokøb'!H36-'1.4 Udbytter'!R35</f>
        <v>-1.0052749999999999</v>
      </c>
      <c r="S35" s="157">
        <f>'2.3 Foreninger nettokøb'!I36-'1.4 Udbytter'!S35</f>
        <v>-1.0052749999999999</v>
      </c>
      <c r="AG35" s="161"/>
      <c r="AH35" s="161"/>
    </row>
    <row r="36" spans="1:34" x14ac:dyDescent="0.2">
      <c r="A36" s="238" t="s">
        <v>146</v>
      </c>
      <c r="B36" s="239">
        <v>-9</v>
      </c>
      <c r="C36" s="239">
        <v>306</v>
      </c>
      <c r="D36" s="239">
        <v>2018.4256578999998</v>
      </c>
      <c r="E36" s="240">
        <v>107.35778358</v>
      </c>
      <c r="F36" s="240">
        <f>'1.2 Nettokøb område'!E37-'1.4 Udbytter'!F36</f>
        <v>-278.35860460999999</v>
      </c>
      <c r="G36" s="240">
        <f>'1.2 Nettokøb område'!F37-'1.4 Udbytter'!G36</f>
        <v>13.295378749999999</v>
      </c>
      <c r="H36" s="240">
        <f>'1.2 Nettokøb område'!G37-'1.4 Udbytter'!H36</f>
        <v>0.61690800000000001</v>
      </c>
      <c r="I36" s="240">
        <f>'1.2 Nettokøb område'!H37-'1.4 Udbytter'!I36</f>
        <v>0.61690800000000001</v>
      </c>
      <c r="J36" s="266"/>
      <c r="K36" s="126" t="s">
        <v>13</v>
      </c>
      <c r="L36" s="157">
        <v>-2452.2418310000003</v>
      </c>
      <c r="M36" s="157">
        <v>-684</v>
      </c>
      <c r="N36" s="173">
        <f>'2.3 Foreninger nettokøb'!D37-'1.4 Udbytter'!N36</f>
        <v>7170.2448877499992</v>
      </c>
      <c r="O36" s="207">
        <v>175.22760444000005</v>
      </c>
      <c r="P36" s="157">
        <f>'2.3 Foreninger nettokøb'!F37-'1.4 Udbytter'!P36</f>
        <v>1616.2515296400002</v>
      </c>
      <c r="Q36" s="157">
        <f>'2.3 Foreninger nettokøb'!G37-'1.4 Udbytter'!Q36</f>
        <v>855.93986634999999</v>
      </c>
      <c r="R36" s="157">
        <f>'2.3 Foreninger nettokøb'!H37-'1.4 Udbytter'!R36</f>
        <v>580.68266208</v>
      </c>
      <c r="S36" s="157">
        <f>'2.3 Foreninger nettokøb'!I37-'1.4 Udbytter'!S36</f>
        <v>580.68266208</v>
      </c>
      <c r="AG36" s="161"/>
      <c r="AH36" s="161"/>
    </row>
    <row r="37" spans="1:34" x14ac:dyDescent="0.2">
      <c r="A37" s="247" t="s">
        <v>228</v>
      </c>
      <c r="B37" s="242"/>
      <c r="C37" s="242"/>
      <c r="D37" s="242"/>
      <c r="E37" s="243">
        <v>5468.2771534499998</v>
      </c>
      <c r="F37" s="243">
        <f>'1.2 Nettokøb område'!E38-'1.4 Udbytter'!F37</f>
        <v>11720.760972588148</v>
      </c>
      <c r="G37" s="243">
        <f>'1.2 Nettokøb område'!F38-'1.4 Udbytter'!G37</f>
        <v>1534.01987098427</v>
      </c>
      <c r="H37" s="243">
        <f>'1.2 Nettokøb område'!G38-'1.4 Udbytter'!H37</f>
        <v>2074.9698092919239</v>
      </c>
      <c r="I37" s="243">
        <f>'1.2 Nettokøb område'!H38-'1.4 Udbytter'!I37</f>
        <v>2074.9698092919239</v>
      </c>
      <c r="J37" s="266"/>
      <c r="K37" s="126" t="s">
        <v>23</v>
      </c>
      <c r="L37" s="157">
        <v>38.288887000000003</v>
      </c>
      <c r="M37" s="157">
        <v>-15</v>
      </c>
      <c r="N37" s="173">
        <f>'2.3 Foreninger nettokøb'!D38-'1.4 Udbytter'!N37</f>
        <v>27.427641000000001</v>
      </c>
      <c r="O37" s="207">
        <v>17.354725999999999</v>
      </c>
      <c r="P37" s="157">
        <f>'2.3 Foreninger nettokøb'!F38-'1.4 Udbytter'!P37</f>
        <v>25.115158999999998</v>
      </c>
      <c r="Q37" s="157">
        <f>'2.3 Foreninger nettokøb'!G38-'1.4 Udbytter'!Q37</f>
        <v>5.3673000000000002</v>
      </c>
      <c r="R37" s="157">
        <f>'2.3 Foreninger nettokøb'!H38-'1.4 Udbytter'!R37</f>
        <v>6.9071449999999999</v>
      </c>
      <c r="S37" s="157">
        <f>'2.3 Foreninger nettokøb'!I38-'1.4 Udbytter'!S37</f>
        <v>6.9071449999999999</v>
      </c>
      <c r="AG37" s="161"/>
      <c r="AH37" s="161"/>
    </row>
    <row r="38" spans="1:34" x14ac:dyDescent="0.2">
      <c r="A38" s="247" t="s">
        <v>229</v>
      </c>
      <c r="B38" s="242"/>
      <c r="C38" s="242"/>
      <c r="D38" s="242"/>
      <c r="E38" s="243">
        <v>889.01929229999007</v>
      </c>
      <c r="F38" s="243">
        <f>'1.2 Nettokøb område'!E39-'1.4 Udbytter'!F38</f>
        <v>328.93160611000008</v>
      </c>
      <c r="G38" s="243">
        <f>'1.2 Nettokøb område'!F39-'1.4 Udbytter'!G38</f>
        <v>85.419981669999999</v>
      </c>
      <c r="H38" s="243">
        <f>'1.2 Nettokøb område'!G39-'1.4 Udbytter'!H38</f>
        <v>-8.73448633000001</v>
      </c>
      <c r="I38" s="243">
        <f>'1.2 Nettokøb område'!H39-'1.4 Udbytter'!I38</f>
        <v>-8.73448633000001</v>
      </c>
      <c r="J38" s="266"/>
      <c r="K38" s="126" t="s">
        <v>24</v>
      </c>
      <c r="L38" s="157">
        <v>396.749188</v>
      </c>
      <c r="M38" s="157">
        <v>46</v>
      </c>
      <c r="N38" s="173">
        <f>'2.3 Foreninger nettokøb'!D39-'1.4 Udbytter'!N38</f>
        <v>1.9079613849999983</v>
      </c>
      <c r="O38" s="207">
        <v>-102.28474431001</v>
      </c>
      <c r="P38" s="157">
        <f>'2.3 Foreninger nettokøb'!F39-'1.4 Udbytter'!P38</f>
        <v>122.1625418</v>
      </c>
      <c r="Q38" s="157">
        <f>'2.3 Foreninger nettokøb'!G39-'1.4 Udbytter'!Q38</f>
        <v>56.92903957</v>
      </c>
      <c r="R38" s="157">
        <f>'2.3 Foreninger nettokøb'!H39-'1.4 Udbytter'!R38</f>
        <v>45.736888780000001</v>
      </c>
      <c r="S38" s="157">
        <f>'2.3 Foreninger nettokøb'!I39-'1.4 Udbytter'!S38</f>
        <v>45.736888780000001</v>
      </c>
      <c r="AG38" s="161"/>
      <c r="AH38" s="161"/>
    </row>
    <row r="39" spans="1:34" x14ac:dyDescent="0.2">
      <c r="A39" s="247" t="s">
        <v>230</v>
      </c>
      <c r="B39" s="242"/>
      <c r="C39" s="242"/>
      <c r="D39" s="242"/>
      <c r="E39" s="243">
        <v>985.92192347999992</v>
      </c>
      <c r="F39" s="243">
        <f>'1.2 Nettokøb område'!E40-'1.4 Udbytter'!F39</f>
        <v>1665.71872951</v>
      </c>
      <c r="G39" s="243">
        <f>'1.2 Nettokøb område'!F40-'1.4 Udbytter'!G39</f>
        <v>298.50862431000002</v>
      </c>
      <c r="H39" s="243">
        <f>'1.2 Nettokøb område'!G40-'1.4 Udbytter'!H39</f>
        <v>281.20903992000001</v>
      </c>
      <c r="I39" s="243">
        <f>'1.2 Nettokøb område'!H40-'1.4 Udbytter'!I39</f>
        <v>281.20903992000001</v>
      </c>
      <c r="J39" s="266"/>
      <c r="K39" s="126" t="s">
        <v>27</v>
      </c>
      <c r="L39" s="157">
        <v>-51.835184999999996</v>
      </c>
      <c r="M39" s="157">
        <v>97</v>
      </c>
      <c r="N39" s="173">
        <f>'2.3 Foreninger nettokøb'!D40-'1.4 Udbytter'!N39</f>
        <v>108.57962160999999</v>
      </c>
      <c r="O39" s="207">
        <v>-12.043491199999998</v>
      </c>
      <c r="P39" s="157">
        <f>'2.3 Foreninger nettokøb'!F40-'1.4 Udbytter'!P39</f>
        <v>0</v>
      </c>
      <c r="Q39" s="157">
        <f>'2.3 Foreninger nettokøb'!G40-'1.4 Udbytter'!Q39</f>
        <v>0</v>
      </c>
      <c r="R39" s="157">
        <f>'2.3 Foreninger nettokøb'!H40-'1.4 Udbytter'!R39</f>
        <v>0</v>
      </c>
      <c r="S39" s="157">
        <f>'2.3 Foreninger nettokøb'!I40-'1.4 Udbytter'!S39</f>
        <v>0</v>
      </c>
      <c r="AG39" s="161"/>
      <c r="AH39" s="161"/>
    </row>
    <row r="40" spans="1:34" x14ac:dyDescent="0.2">
      <c r="A40" s="248" t="s">
        <v>231</v>
      </c>
      <c r="B40" s="249"/>
      <c r="C40" s="249"/>
      <c r="D40" s="249"/>
      <c r="E40" s="250">
        <v>2186.69852382</v>
      </c>
      <c r="F40" s="250">
        <f>'1.2 Nettokøb område'!E41-'1.4 Udbytter'!F40</f>
        <v>6509.8646227600002</v>
      </c>
      <c r="G40" s="250">
        <f>'1.2 Nettokøb område'!F41-'1.4 Udbytter'!G40</f>
        <v>767.07370143000003</v>
      </c>
      <c r="H40" s="250">
        <f>'1.2 Nettokøb område'!G41-'1.4 Udbytter'!H40</f>
        <v>759.94921827999997</v>
      </c>
      <c r="I40" s="250">
        <f>'1.2 Nettokøb område'!H41-'1.4 Udbytter'!I40</f>
        <v>759.94921827999997</v>
      </c>
      <c r="J40" s="266"/>
      <c r="K40" s="126" t="s">
        <v>154</v>
      </c>
      <c r="L40" s="157">
        <v>-1963.9330869999999</v>
      </c>
      <c r="M40" s="157">
        <v>-1126</v>
      </c>
      <c r="N40" s="173">
        <f>'2.3 Foreninger nettokøb'!D41-'1.4 Udbytter'!N40</f>
        <v>2890.2806764299999</v>
      </c>
      <c r="O40" s="207">
        <v>-2510.8167301100002</v>
      </c>
      <c r="P40" s="157">
        <f>'2.3 Foreninger nettokøb'!F41-'1.4 Udbytter'!P40</f>
        <v>969.98935956000003</v>
      </c>
      <c r="Q40" s="157">
        <f>'2.3 Foreninger nettokøb'!G41-'1.4 Udbytter'!Q40</f>
        <v>1115.6911151100001</v>
      </c>
      <c r="R40" s="157">
        <f>'2.3 Foreninger nettokøb'!H41-'1.4 Udbytter'!R40</f>
        <v>-489.97786134</v>
      </c>
      <c r="S40" s="157">
        <f>'2.3 Foreninger nettokøb'!I41-'1.4 Udbytter'!S40</f>
        <v>-489.97786134</v>
      </c>
      <c r="AG40" s="161"/>
      <c r="AH40" s="161"/>
    </row>
    <row r="41" spans="1:34" x14ac:dyDescent="0.2">
      <c r="A41" s="238" t="s">
        <v>53</v>
      </c>
      <c r="B41" s="239">
        <v>8893</v>
      </c>
      <c r="C41" s="239">
        <v>10248</v>
      </c>
      <c r="D41" s="239">
        <v>38685.324387560737</v>
      </c>
      <c r="E41" s="240">
        <v>9529.9168930499909</v>
      </c>
      <c r="F41" s="240">
        <f>'1.2 Nettokøb område'!E42-'1.4 Udbytter'!F41</f>
        <v>20225.27593096815</v>
      </c>
      <c r="G41" s="240">
        <f>'1.2 Nettokøb område'!F42-'1.4 Udbytter'!G41</f>
        <v>2685.0221783942698</v>
      </c>
      <c r="H41" s="240">
        <f>'1.2 Nettokøb område'!G42-'1.4 Udbytter'!H41</f>
        <v>3107.393581161924</v>
      </c>
      <c r="I41" s="240">
        <f>'1.2 Nettokøb område'!H42-'1.4 Udbytter'!I41</f>
        <v>3107.393581161924</v>
      </c>
      <c r="J41" s="266"/>
      <c r="K41" s="126" t="s">
        <v>59</v>
      </c>
      <c r="L41" s="157">
        <v>-233</v>
      </c>
      <c r="M41" s="157">
        <v>123</v>
      </c>
      <c r="N41" s="173">
        <f>'2.3 Foreninger nettokøb'!D42-'1.4 Udbytter'!N41</f>
        <v>363.43933088</v>
      </c>
      <c r="O41" s="207">
        <v>-1808.7224952199999</v>
      </c>
      <c r="P41" s="157">
        <f>'2.3 Foreninger nettokøb'!F42-'1.4 Udbytter'!P41</f>
        <v>-294.13198756999998</v>
      </c>
      <c r="Q41" s="157">
        <f>'2.3 Foreninger nettokøb'!G42-'1.4 Udbytter'!Q41</f>
        <v>-71.255119199999996</v>
      </c>
      <c r="R41" s="157">
        <f>'2.3 Foreninger nettokøb'!H42-'1.4 Udbytter'!R41</f>
        <v>0.77985510000000002</v>
      </c>
      <c r="S41" s="157">
        <f>'2.3 Foreninger nettokøb'!I42-'1.4 Udbytter'!S41</f>
        <v>0.77985510000000002</v>
      </c>
      <c r="AG41" s="161"/>
      <c r="AH41" s="161"/>
    </row>
    <row r="42" spans="1:34" x14ac:dyDescent="0.2">
      <c r="A42" s="238" t="s">
        <v>159</v>
      </c>
      <c r="B42" s="239">
        <v>488</v>
      </c>
      <c r="C42" s="239">
        <v>1697</v>
      </c>
      <c r="D42" s="239">
        <v>8897.6167878899996</v>
      </c>
      <c r="E42" s="240">
        <v>2798.5170045899999</v>
      </c>
      <c r="F42" s="240">
        <f>'1.2 Nettokøb område'!E43-'1.4 Udbytter'!F42</f>
        <v>2332.3114358199996</v>
      </c>
      <c r="G42" s="240">
        <f>'1.2 Nettokøb område'!F43-'1.4 Udbytter'!G42</f>
        <v>737.88882193999996</v>
      </c>
      <c r="H42" s="240">
        <f>'1.2 Nettokøb område'!G43-'1.4 Udbytter'!H42</f>
        <v>316.78201707000005</v>
      </c>
      <c r="I42" s="240">
        <f>'1.2 Nettokøb område'!H43-'1.4 Udbytter'!I42</f>
        <v>316.78201707000005</v>
      </c>
      <c r="J42" s="266"/>
      <c r="K42" s="126" t="s">
        <v>189</v>
      </c>
      <c r="L42" s="157">
        <v>399</v>
      </c>
      <c r="M42" s="157">
        <v>-795</v>
      </c>
      <c r="N42" s="173">
        <f>'2.3 Foreninger nettokøb'!D43-'1.4 Udbytter'!N42</f>
        <v>-1570.7779024599599</v>
      </c>
      <c r="O42" s="207">
        <v>-1160.31651999</v>
      </c>
      <c r="P42" s="157">
        <f>'2.3 Foreninger nettokøb'!F43-'1.4 Udbytter'!P42</f>
        <v>-946.92047142000001</v>
      </c>
      <c r="Q42" s="157">
        <f>'2.3 Foreninger nettokøb'!G43-'1.4 Udbytter'!Q42</f>
        <v>0.39385288000000002</v>
      </c>
      <c r="R42" s="157">
        <f>'2.3 Foreninger nettokøb'!H43-'1.4 Udbytter'!R42</f>
        <v>4.6000636100000003</v>
      </c>
      <c r="S42" s="157">
        <f>'2.3 Foreninger nettokøb'!I43-'1.4 Udbytter'!S42</f>
        <v>4.6000636100000003</v>
      </c>
      <c r="AG42" s="161"/>
      <c r="AH42" s="161"/>
    </row>
    <row r="43" spans="1:34" x14ac:dyDescent="0.2">
      <c r="A43" s="238" t="s">
        <v>160</v>
      </c>
      <c r="B43" s="239">
        <v>824</v>
      </c>
      <c r="C43" s="239">
        <v>28</v>
      </c>
      <c r="D43" s="239">
        <v>2478.4760283199998</v>
      </c>
      <c r="E43" s="240">
        <v>442.10169488000003</v>
      </c>
      <c r="F43" s="240">
        <f>'1.2 Nettokøb område'!E44-'1.4 Udbytter'!F43</f>
        <v>373.53811784000004</v>
      </c>
      <c r="G43" s="240">
        <f>'1.2 Nettokøb område'!F44-'1.4 Udbytter'!G43</f>
        <v>10.8474</v>
      </c>
      <c r="H43" s="240">
        <f>'1.2 Nettokøb område'!G44-'1.4 Udbytter'!H43</f>
        <v>91.152311879999999</v>
      </c>
      <c r="I43" s="240">
        <f>'1.2 Nettokøb område'!H44-'1.4 Udbytter'!I43</f>
        <v>91.152311879999999</v>
      </c>
      <c r="J43" s="266"/>
      <c r="K43" s="126" t="s">
        <v>60</v>
      </c>
      <c r="L43" s="157">
        <v>1337</v>
      </c>
      <c r="M43" s="157">
        <v>2016</v>
      </c>
      <c r="N43" s="173">
        <f>'2.3 Foreninger nettokøb'!D44-'1.4 Udbytter'!N43</f>
        <v>2400.6273135678275</v>
      </c>
      <c r="O43" s="207">
        <v>502.15342021553602</v>
      </c>
      <c r="P43" s="157">
        <f>'2.3 Foreninger nettokøb'!F44-'1.4 Udbytter'!P43</f>
        <v>-755.46234399999992</v>
      </c>
      <c r="Q43" s="157">
        <f>'2.3 Foreninger nettokøb'!G44-'1.4 Udbytter'!Q43</f>
        <v>-152.13665751000002</v>
      </c>
      <c r="R43" s="157">
        <f>'2.3 Foreninger nettokøb'!H44-'1.4 Udbytter'!R43</f>
        <v>81.409262999999996</v>
      </c>
      <c r="S43" s="157">
        <f>'2.3 Foreninger nettokøb'!I44-'1.4 Udbytter'!S43</f>
        <v>81.409262999999996</v>
      </c>
      <c r="AG43" s="161"/>
      <c r="AH43" s="161"/>
    </row>
    <row r="44" spans="1:34" x14ac:dyDescent="0.2">
      <c r="A44" s="238" t="s">
        <v>157</v>
      </c>
      <c r="B44" s="239">
        <v>-907</v>
      </c>
      <c r="C44" s="239">
        <v>113</v>
      </c>
      <c r="D44" s="239">
        <v>2631.6450710511831</v>
      </c>
      <c r="E44" s="240">
        <v>2439.6184416000001</v>
      </c>
      <c r="F44" s="240">
        <f>'1.2 Nettokøb område'!E45-'1.4 Udbytter'!F44</f>
        <v>2125.5403767399998</v>
      </c>
      <c r="G44" s="240">
        <f>'1.2 Nettokøb område'!F45-'1.4 Udbytter'!G44</f>
        <v>326.06599619999997</v>
      </c>
      <c r="H44" s="240">
        <f>'1.2 Nettokøb område'!G45-'1.4 Udbytter'!H44</f>
        <v>224.47612257</v>
      </c>
      <c r="I44" s="240">
        <f>'1.2 Nettokøb område'!H45-'1.4 Udbytter'!I44</f>
        <v>224.47612257</v>
      </c>
      <c r="J44" s="266"/>
      <c r="K44" s="92" t="s">
        <v>15</v>
      </c>
      <c r="L44" s="70">
        <v>26015</v>
      </c>
      <c r="M44" s="70">
        <v>21134</v>
      </c>
      <c r="N44" s="70">
        <v>37654.924778040739</v>
      </c>
      <c r="O44" s="70">
        <v>8679.0160613279568</v>
      </c>
      <c r="P44" s="70">
        <f>SUM(P3:P43)-P35</f>
        <v>25242.785013802892</v>
      </c>
      <c r="Q44" s="70">
        <f>SUM(Q3:Q43)-Q35</f>
        <v>6221.9132537885889</v>
      </c>
      <c r="R44" s="70">
        <f>SUM(R3:R43)-R35</f>
        <v>11437.708331631628</v>
      </c>
      <c r="S44" s="70">
        <f>SUM(S3:S43)-S35</f>
        <v>11437.708331631628</v>
      </c>
      <c r="AG44" s="161"/>
      <c r="AH44" s="161"/>
    </row>
    <row r="45" spans="1:34" x14ac:dyDescent="0.2">
      <c r="A45" s="251" t="s">
        <v>170</v>
      </c>
      <c r="B45" s="252">
        <v>-10</v>
      </c>
      <c r="C45" s="252">
        <v>-5</v>
      </c>
      <c r="D45" s="252">
        <v>-124.689829</v>
      </c>
      <c r="E45" s="253">
        <v>2021.994919</v>
      </c>
      <c r="F45" s="253">
        <f>'1.2 Nettokøb område'!E46-'1.4 Udbytter'!F45</f>
        <v>55.511080999999997</v>
      </c>
      <c r="G45" s="253">
        <f>'1.2 Nettokøb område'!F46-'1.4 Udbytter'!G45</f>
        <v>0</v>
      </c>
      <c r="H45" s="253">
        <f>'1.2 Nettokøb område'!G46-'1.4 Udbytter'!H45</f>
        <v>0</v>
      </c>
      <c r="I45" s="253">
        <f>'1.2 Nettokøb område'!H46-'1.4 Udbytter'!I45</f>
        <v>0</v>
      </c>
      <c r="J45" s="266"/>
      <c r="K45" s="93" t="s">
        <v>114</v>
      </c>
      <c r="L45" s="94">
        <v>24323</v>
      </c>
      <c r="M45" s="94">
        <v>19059</v>
      </c>
      <c r="N45" s="94">
        <v>37233.924778040739</v>
      </c>
      <c r="O45" s="94">
        <v>8302.8841213279575</v>
      </c>
      <c r="P45" s="94">
        <f>SUM(P3:P43)</f>
        <v>24995.687859802892</v>
      </c>
      <c r="Q45" s="94">
        <f>SUM(Q3:Q43)</f>
        <v>6212.3245177885892</v>
      </c>
      <c r="R45" s="94">
        <f>SUM(R3:R43)</f>
        <v>11436.703056631628</v>
      </c>
      <c r="S45" s="94">
        <f>SUM(S3:S43)</f>
        <v>11436.703056631628</v>
      </c>
      <c r="AG45" s="161"/>
      <c r="AH45" s="161"/>
    </row>
    <row r="46" spans="1:34" x14ac:dyDescent="0.2">
      <c r="A46" s="254" t="s">
        <v>140</v>
      </c>
      <c r="B46" s="255">
        <v>26015</v>
      </c>
      <c r="C46" s="255">
        <v>21134</v>
      </c>
      <c r="D46" s="255">
        <v>37654.924778040739</v>
      </c>
      <c r="E46" s="256">
        <v>8679.0160613279659</v>
      </c>
      <c r="F46" s="256">
        <f>F3+F22+F27+F34+F35+F36+F41+F42+F43+F44+F45</f>
        <v>25242.739621802884</v>
      </c>
      <c r="G46" s="256">
        <f>G3+G22+G27+G34+G35+G36+G41+G42+G43+G44+G45</f>
        <v>6221.8678617885898</v>
      </c>
      <c r="H46" s="256">
        <f>H3+H22+H27+H34+H35+H36+H41+H42+H43+H44+H45</f>
        <v>11437.708331631626</v>
      </c>
      <c r="I46" s="256">
        <f>I3+I22+I27+I34+I35+I36+I41+I42+I43+I44+I45</f>
        <v>11437.708331631626</v>
      </c>
      <c r="J46" s="266"/>
      <c r="K46" s="197" t="s">
        <v>195</v>
      </c>
      <c r="L46" s="197"/>
      <c r="M46" s="197"/>
      <c r="N46" s="197"/>
      <c r="O46" s="197"/>
      <c r="P46" s="197"/>
      <c r="Q46" s="197"/>
      <c r="AG46" s="161"/>
    </row>
    <row r="47" spans="1:34" s="160" customFormat="1" x14ac:dyDescent="0.2"/>
    <row r="48" spans="1:34" s="160" customFormat="1" x14ac:dyDescent="0.2">
      <c r="F48" s="199"/>
    </row>
    <row r="49" spans="8:8" s="160" customFormat="1" x14ac:dyDescent="0.2"/>
    <row r="50" spans="8:8" s="160" customFormat="1" x14ac:dyDescent="0.2"/>
    <row r="51" spans="8:8" s="160" customFormat="1" x14ac:dyDescent="0.2"/>
    <row r="52" spans="8:8" s="160" customFormat="1" x14ac:dyDescent="0.2"/>
    <row r="53" spans="8:8" s="160" customFormat="1" x14ac:dyDescent="0.2">
      <c r="H53" s="205"/>
    </row>
    <row r="54" spans="8:8" s="160" customFormat="1" x14ac:dyDescent="0.2"/>
    <row r="55" spans="8:8" s="160" customFormat="1" x14ac:dyDescent="0.2"/>
    <row r="56" spans="8:8" s="160" customFormat="1" x14ac:dyDescent="0.2"/>
    <row r="57" spans="8:8" s="160" customFormat="1" x14ac:dyDescent="0.2"/>
    <row r="58" spans="8:8" s="160" customFormat="1" x14ac:dyDescent="0.2"/>
    <row r="59" spans="8:8" s="160" customFormat="1" x14ac:dyDescent="0.2"/>
    <row r="60" spans="8:8" s="160" customFormat="1" x14ac:dyDescent="0.2"/>
    <row r="61" spans="8:8" s="160" customFormat="1" x14ac:dyDescent="0.2"/>
    <row r="62" spans="8:8" s="160" customFormat="1" x14ac:dyDescent="0.2"/>
    <row r="63" spans="8:8" s="160" customFormat="1" x14ac:dyDescent="0.2"/>
    <row r="64" spans="8:8" s="160" customFormat="1" x14ac:dyDescent="0.2"/>
    <row r="65" s="160" customFormat="1" x14ac:dyDescent="0.2"/>
    <row r="66" s="160" customFormat="1" x14ac:dyDescent="0.2"/>
    <row r="67" s="160" customFormat="1" x14ac:dyDescent="0.2"/>
    <row r="68" s="160" customFormat="1" x14ac:dyDescent="0.2"/>
    <row r="69" s="160" customFormat="1" x14ac:dyDescent="0.2"/>
    <row r="70" s="160" customFormat="1" x14ac:dyDescent="0.2"/>
    <row r="71" s="160" customFormat="1" x14ac:dyDescent="0.2"/>
    <row r="72" s="160" customFormat="1" x14ac:dyDescent="0.2"/>
    <row r="73" s="160" customFormat="1" x14ac:dyDescent="0.2"/>
    <row r="74" s="160" customFormat="1" x14ac:dyDescent="0.2"/>
    <row r="75" s="160" customFormat="1" x14ac:dyDescent="0.2"/>
    <row r="76" s="160" customFormat="1" x14ac:dyDescent="0.2"/>
    <row r="77" s="160" customFormat="1" x14ac:dyDescent="0.2"/>
    <row r="78" s="160" customFormat="1" x14ac:dyDescent="0.2"/>
    <row r="79" s="160" customFormat="1" x14ac:dyDescent="0.2"/>
    <row r="80" s="160" customFormat="1" x14ac:dyDescent="0.2"/>
    <row r="81" spans="10:17" s="160" customFormat="1" x14ac:dyDescent="0.2"/>
    <row r="82" spans="10:17" s="160" customFormat="1" x14ac:dyDescent="0.2"/>
    <row r="83" spans="10:17" s="160" customFormat="1" x14ac:dyDescent="0.2"/>
    <row r="84" spans="10:17" s="160" customFormat="1" x14ac:dyDescent="0.2"/>
    <row r="85" spans="10:17" s="160" customFormat="1" x14ac:dyDescent="0.2"/>
    <row r="86" spans="10:17" x14ac:dyDescent="0.2">
      <c r="J86" s="201"/>
      <c r="K86" s="160"/>
      <c r="L86" s="160"/>
      <c r="M86" s="202"/>
      <c r="N86" s="202"/>
      <c r="O86" s="202"/>
      <c r="P86" s="202"/>
      <c r="Q86" s="160"/>
    </row>
    <row r="87" spans="10:17" x14ac:dyDescent="0.2">
      <c r="J87" s="201"/>
      <c r="K87" s="160"/>
      <c r="L87" s="160"/>
      <c r="M87" s="202"/>
      <c r="N87" s="202"/>
      <c r="O87" s="202"/>
      <c r="P87" s="202"/>
      <c r="Q87" s="160"/>
    </row>
    <row r="88" spans="10:17" x14ac:dyDescent="0.2">
      <c r="J88" s="201"/>
      <c r="K88" s="160"/>
      <c r="L88" s="160"/>
      <c r="M88" s="202"/>
      <c r="N88" s="202"/>
      <c r="O88" s="202"/>
      <c r="P88" s="202"/>
      <c r="Q88" s="160"/>
    </row>
    <row r="89" spans="10:17" x14ac:dyDescent="0.2">
      <c r="J89" s="201"/>
      <c r="K89" s="160"/>
      <c r="L89" s="160"/>
      <c r="M89" s="202"/>
      <c r="N89" s="202"/>
      <c r="O89" s="202"/>
      <c r="P89" s="202"/>
      <c r="Q89" s="160"/>
    </row>
    <row r="90" spans="10:17" x14ac:dyDescent="0.2">
      <c r="J90" s="201"/>
      <c r="K90" s="160"/>
      <c r="L90" s="160"/>
      <c r="M90" s="202"/>
      <c r="N90" s="202"/>
      <c r="O90" s="202"/>
      <c r="P90" s="202"/>
      <c r="Q90" s="160"/>
    </row>
    <row r="91" spans="10:17" x14ac:dyDescent="0.2">
      <c r="J91" s="201"/>
      <c r="K91" s="160"/>
      <c r="L91" s="160"/>
      <c r="M91" s="202"/>
      <c r="N91" s="202"/>
      <c r="O91" s="202"/>
      <c r="P91" s="202"/>
      <c r="Q91" s="160"/>
    </row>
    <row r="92" spans="10:17" x14ac:dyDescent="0.2">
      <c r="J92" s="201"/>
      <c r="K92" s="160"/>
      <c r="L92" s="160"/>
      <c r="M92" s="202"/>
      <c r="N92" s="202"/>
      <c r="O92" s="202"/>
      <c r="P92" s="202"/>
      <c r="Q92" s="160"/>
    </row>
    <row r="93" spans="10:17" x14ac:dyDescent="0.2">
      <c r="J93" s="201"/>
      <c r="K93" s="160"/>
      <c r="L93" s="160"/>
      <c r="M93" s="202"/>
      <c r="N93" s="202"/>
      <c r="O93" s="202"/>
      <c r="P93" s="202"/>
      <c r="Q93" s="160"/>
    </row>
    <row r="94" spans="10:17" x14ac:dyDescent="0.2">
      <c r="J94" s="201"/>
      <c r="K94" s="160"/>
      <c r="L94" s="160"/>
      <c r="M94" s="202"/>
      <c r="N94" s="202"/>
      <c r="O94" s="202"/>
      <c r="P94" s="202"/>
      <c r="Q94" s="160"/>
    </row>
    <row r="95" spans="10:17" x14ac:dyDescent="0.2">
      <c r="J95" s="201"/>
      <c r="K95" s="160"/>
      <c r="L95" s="160"/>
      <c r="M95" s="202"/>
      <c r="N95" s="202"/>
      <c r="O95" s="202"/>
      <c r="P95" s="202"/>
      <c r="Q95" s="160"/>
    </row>
    <row r="96" spans="10:17" x14ac:dyDescent="0.2">
      <c r="J96" s="201"/>
      <c r="K96" s="160"/>
      <c r="L96" s="160"/>
      <c r="M96" s="202"/>
      <c r="N96" s="202"/>
      <c r="O96" s="202"/>
      <c r="P96" s="202"/>
      <c r="Q96" s="160"/>
    </row>
    <row r="97" spans="10:17" x14ac:dyDescent="0.2">
      <c r="J97" s="201"/>
      <c r="K97" s="160"/>
      <c r="L97" s="160"/>
      <c r="M97" s="202"/>
      <c r="N97" s="202"/>
      <c r="O97" s="202"/>
      <c r="P97" s="202"/>
      <c r="Q97" s="160"/>
    </row>
    <row r="98" spans="10:17" x14ac:dyDescent="0.2">
      <c r="J98" s="124"/>
      <c r="K98" s="10"/>
      <c r="L98" s="10"/>
      <c r="M98" s="29"/>
      <c r="N98" s="29"/>
      <c r="O98" s="29"/>
      <c r="P98" s="29"/>
      <c r="Q98" s="10"/>
    </row>
    <row r="99" spans="10:17" x14ac:dyDescent="0.2">
      <c r="J99" s="124"/>
      <c r="K99" s="10"/>
      <c r="L99" s="10"/>
      <c r="M99" s="29"/>
      <c r="N99" s="29"/>
      <c r="O99" s="29"/>
      <c r="P99" s="29"/>
      <c r="Q99" s="10"/>
    </row>
    <row r="100" spans="10:17" x14ac:dyDescent="0.2">
      <c r="J100" s="124"/>
      <c r="K100" s="10"/>
      <c r="L100" s="10"/>
      <c r="M100" s="29"/>
      <c r="N100" s="29"/>
      <c r="O100" s="29"/>
      <c r="P100" s="29"/>
      <c r="Q100" s="10"/>
    </row>
    <row r="101" spans="10:17" x14ac:dyDescent="0.2">
      <c r="J101" s="124"/>
      <c r="K101" s="10"/>
      <c r="L101" s="10"/>
      <c r="M101" s="29"/>
      <c r="N101" s="29"/>
      <c r="O101" s="29"/>
      <c r="P101" s="29"/>
      <c r="Q101" s="10"/>
    </row>
    <row r="102" spans="10:17" x14ac:dyDescent="0.2">
      <c r="J102" s="124"/>
      <c r="K102" s="10"/>
      <c r="L102" s="10"/>
      <c r="M102" s="29"/>
      <c r="N102" s="29"/>
      <c r="O102" s="29"/>
      <c r="P102" s="29"/>
      <c r="Q102" s="10"/>
    </row>
    <row r="103" spans="10:17" x14ac:dyDescent="0.2">
      <c r="J103" s="124"/>
      <c r="K103" s="10"/>
      <c r="L103" s="10"/>
      <c r="M103" s="29"/>
      <c r="N103" s="29"/>
      <c r="O103" s="29"/>
      <c r="P103" s="29"/>
      <c r="Q103" s="10"/>
    </row>
    <row r="104" spans="10:17" x14ac:dyDescent="0.2">
      <c r="J104" s="124"/>
      <c r="K104" s="10"/>
      <c r="L104" s="10"/>
      <c r="M104" s="29"/>
      <c r="N104" s="29"/>
      <c r="O104" s="29"/>
      <c r="P104" s="29"/>
      <c r="Q104" s="10"/>
    </row>
    <row r="105" spans="10:17" x14ac:dyDescent="0.2">
      <c r="J105" s="124"/>
      <c r="K105" s="10"/>
      <c r="L105" s="10"/>
      <c r="M105" s="29"/>
      <c r="N105" s="29"/>
      <c r="O105" s="29"/>
      <c r="P105" s="29"/>
      <c r="Q105" s="10"/>
    </row>
    <row r="106" spans="10:17" x14ac:dyDescent="0.2">
      <c r="J106" s="124"/>
      <c r="K106" s="10"/>
      <c r="L106" s="10"/>
      <c r="M106" s="29"/>
      <c r="N106" s="29"/>
      <c r="O106" s="29"/>
      <c r="P106" s="29"/>
      <c r="Q106" s="10"/>
    </row>
    <row r="107" spans="10:17" x14ac:dyDescent="0.2">
      <c r="J107" s="124"/>
      <c r="K107" s="10"/>
      <c r="L107" s="10"/>
      <c r="M107" s="29"/>
      <c r="N107" s="29"/>
      <c r="O107" s="29"/>
      <c r="P107" s="29"/>
      <c r="Q107" s="10"/>
    </row>
    <row r="108" spans="10:17" x14ac:dyDescent="0.2">
      <c r="J108" s="124"/>
      <c r="K108" s="10"/>
      <c r="L108" s="10"/>
      <c r="M108" s="29"/>
      <c r="N108" s="29"/>
      <c r="O108" s="29"/>
      <c r="P108" s="29"/>
      <c r="Q108" s="10"/>
    </row>
    <row r="109" spans="10:17" x14ac:dyDescent="0.2">
      <c r="J109" s="124"/>
      <c r="K109" s="10"/>
      <c r="L109" s="10"/>
      <c r="M109" s="29"/>
      <c r="N109" s="29"/>
      <c r="O109" s="29"/>
      <c r="P109" s="29"/>
      <c r="Q109" s="10"/>
    </row>
    <row r="110" spans="10:17" x14ac:dyDescent="0.2">
      <c r="J110" s="124"/>
      <c r="K110" s="10"/>
      <c r="L110" s="10"/>
      <c r="M110" s="29"/>
      <c r="N110" s="29"/>
      <c r="O110" s="29"/>
      <c r="P110" s="29"/>
      <c r="Q110" s="10"/>
    </row>
    <row r="111" spans="10:17" x14ac:dyDescent="0.2">
      <c r="J111" s="124"/>
      <c r="K111" s="10"/>
      <c r="L111" s="10"/>
      <c r="M111" s="29"/>
      <c r="N111" s="29"/>
      <c r="O111" s="29"/>
      <c r="P111" s="29"/>
      <c r="Q111" s="10"/>
    </row>
    <row r="112" spans="10:17" x14ac:dyDescent="0.2">
      <c r="J112" s="124"/>
      <c r="K112" s="10"/>
      <c r="L112" s="10"/>
      <c r="M112" s="29"/>
      <c r="N112" s="29"/>
      <c r="O112" s="29"/>
      <c r="P112" s="29"/>
      <c r="Q112" s="10"/>
    </row>
    <row r="113" spans="10:17" x14ac:dyDescent="0.2">
      <c r="J113" s="124"/>
      <c r="K113" s="10"/>
      <c r="L113" s="10"/>
      <c r="M113" s="29"/>
      <c r="N113" s="29"/>
      <c r="O113" s="29"/>
      <c r="P113" s="29"/>
      <c r="Q113" s="10"/>
    </row>
    <row r="114" spans="10:17" x14ac:dyDescent="0.2">
      <c r="J114" s="124"/>
      <c r="K114" s="10"/>
      <c r="L114" s="10"/>
      <c r="M114" s="29"/>
      <c r="N114" s="29"/>
      <c r="O114" s="29"/>
      <c r="P114" s="29"/>
      <c r="Q114" s="10"/>
    </row>
    <row r="115" spans="10:17" x14ac:dyDescent="0.2">
      <c r="J115" s="124"/>
      <c r="K115" s="10"/>
      <c r="L115" s="10"/>
      <c r="M115" s="29"/>
      <c r="N115" s="29"/>
      <c r="O115" s="29"/>
      <c r="P115" s="29"/>
      <c r="Q115" s="10"/>
    </row>
    <row r="116" spans="10:17" x14ac:dyDescent="0.2">
      <c r="J116" s="124"/>
      <c r="K116" s="10"/>
      <c r="L116" s="10"/>
      <c r="M116" s="29"/>
      <c r="N116" s="29"/>
      <c r="O116" s="29"/>
      <c r="P116" s="29"/>
      <c r="Q116" s="10"/>
    </row>
  </sheetData>
  <mergeCells count="2">
    <mergeCell ref="A1:I1"/>
    <mergeCell ref="K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D94"/>
  <sheetViews>
    <sheetView zoomScale="75" zoomScaleNormal="75" workbookViewId="0">
      <selection activeCell="A13" sqref="A13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5" width="12.140625" style="6" customWidth="1"/>
    <col min="6" max="6" width="13.28515625" style="6" customWidth="1"/>
    <col min="7" max="7" width="12.7109375" style="6" bestFit="1" customWidth="1"/>
    <col min="8" max="8" width="12.140625" style="294" bestFit="1" customWidth="1"/>
    <col min="9" max="9" width="12.5703125" style="191" bestFit="1" customWidth="1"/>
    <col min="10" max="10" width="15.85546875" style="191" customWidth="1"/>
    <col min="11" max="11" width="11.42578125" style="191"/>
    <col min="12" max="30" width="11.42578125" style="322"/>
    <col min="31" max="16384" width="11.42578125" style="6"/>
  </cols>
  <sheetData>
    <row r="1" spans="1:30" ht="32.25" customHeight="1" x14ac:dyDescent="0.2">
      <c r="A1" s="350" t="s">
        <v>119</v>
      </c>
      <c r="B1" s="351"/>
      <c r="C1" s="351"/>
      <c r="D1" s="351"/>
      <c r="E1" s="351"/>
      <c r="F1" s="351"/>
      <c r="G1" s="352"/>
      <c r="H1" s="351"/>
      <c r="I1" s="351"/>
      <c r="J1" s="353"/>
    </row>
    <row r="2" spans="1:30" ht="21.75" customHeight="1" x14ac:dyDescent="0.2">
      <c r="A2" s="356" t="s">
        <v>254</v>
      </c>
      <c r="B2" s="356"/>
      <c r="C2" s="356"/>
      <c r="D2" s="356"/>
      <c r="E2" s="356"/>
      <c r="F2" s="356"/>
      <c r="G2" s="357"/>
      <c r="H2" s="354" t="s">
        <v>249</v>
      </c>
      <c r="I2" s="354"/>
      <c r="J2" s="355"/>
    </row>
    <row r="3" spans="1:30" ht="38.25" x14ac:dyDescent="0.2">
      <c r="A3" s="306" t="s">
        <v>131</v>
      </c>
      <c r="B3" s="307">
        <v>2015</v>
      </c>
      <c r="C3" s="308">
        <v>2016</v>
      </c>
      <c r="D3" s="308">
        <v>2017</v>
      </c>
      <c r="E3" s="308">
        <v>2018</v>
      </c>
      <c r="F3" s="308" t="s">
        <v>259</v>
      </c>
      <c r="G3" s="308" t="s">
        <v>261</v>
      </c>
      <c r="H3" s="309">
        <v>2018</v>
      </c>
      <c r="I3" s="308" t="s">
        <v>259</v>
      </c>
      <c r="J3" s="308" t="s">
        <v>261</v>
      </c>
    </row>
    <row r="4" spans="1:30" s="7" customFormat="1" ht="14.25" customHeight="1" x14ac:dyDescent="0.2">
      <c r="A4" s="76" t="s">
        <v>218</v>
      </c>
      <c r="B4" s="56"/>
      <c r="C4" s="139"/>
      <c r="D4" s="139">
        <v>494.38923069999998</v>
      </c>
      <c r="E4" s="139">
        <v>720.252748</v>
      </c>
      <c r="F4" s="139">
        <v>1122.0888910000001</v>
      </c>
      <c r="G4" s="139">
        <v>1254.6228390000001</v>
      </c>
      <c r="H4" s="267">
        <v>719.73779969999998</v>
      </c>
      <c r="I4" s="139">
        <v>1122.0888910000001</v>
      </c>
      <c r="J4" s="139">
        <v>1254.6228395000001</v>
      </c>
      <c r="K4" s="191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</row>
    <row r="5" spans="1:30" s="7" customFormat="1" ht="14.25" customHeight="1" x14ac:dyDescent="0.2">
      <c r="A5" s="77" t="s">
        <v>4</v>
      </c>
      <c r="B5" s="58">
        <v>3210</v>
      </c>
      <c r="C5" s="119">
        <v>3775.1032083659802</v>
      </c>
      <c r="D5" s="119">
        <v>3963.82142506838</v>
      </c>
      <c r="E5" s="119">
        <v>3693.1400650303603</v>
      </c>
      <c r="F5" s="119">
        <v>4037.9348037999998</v>
      </c>
      <c r="G5" s="119">
        <v>4004.7969621000002</v>
      </c>
      <c r="H5" s="230">
        <v>3533.9068631</v>
      </c>
      <c r="I5" s="119">
        <v>3868.6346408475679</v>
      </c>
      <c r="J5" s="119">
        <v>3835.514978712833</v>
      </c>
      <c r="K5" s="191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</row>
    <row r="6" spans="1:30" s="7" customFormat="1" x14ac:dyDescent="0.2">
      <c r="A6" s="77" t="s">
        <v>211</v>
      </c>
      <c r="B6" s="58"/>
      <c r="C6" s="119">
        <v>856.86467860000005</v>
      </c>
      <c r="D6" s="119">
        <v>937.56976679999991</v>
      </c>
      <c r="E6" s="119">
        <v>736.22973737999996</v>
      </c>
      <c r="F6" s="119"/>
      <c r="G6" s="119"/>
      <c r="H6" s="230">
        <v>736.22973737999996</v>
      </c>
      <c r="I6" s="119"/>
      <c r="J6" s="119"/>
      <c r="K6" s="191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</row>
    <row r="7" spans="1:30" s="7" customFormat="1" x14ac:dyDescent="0.2">
      <c r="A7" s="78" t="s">
        <v>28</v>
      </c>
      <c r="B7" s="58">
        <v>104</v>
      </c>
      <c r="C7" s="119"/>
      <c r="D7" s="119"/>
      <c r="E7" s="119"/>
      <c r="F7" s="119"/>
      <c r="G7" s="118"/>
      <c r="H7" s="230"/>
      <c r="I7" s="119"/>
      <c r="J7" s="119"/>
      <c r="K7" s="191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</row>
    <row r="8" spans="1:30" x14ac:dyDescent="0.2">
      <c r="A8" s="79" t="s">
        <v>5</v>
      </c>
      <c r="B8" s="59">
        <v>103893</v>
      </c>
      <c r="C8" s="140">
        <v>113389.87167559998</v>
      </c>
      <c r="D8" s="140">
        <v>126878.08244993414</v>
      </c>
      <c r="E8" s="140">
        <v>75430.189861412262</v>
      </c>
      <c r="F8" s="140">
        <v>96093.311894693004</v>
      </c>
      <c r="G8" s="140">
        <v>97004.97800417</v>
      </c>
      <c r="H8" s="268">
        <v>71987.99807746381</v>
      </c>
      <c r="I8" s="140">
        <v>86163.438328408622</v>
      </c>
      <c r="J8" s="140">
        <v>86940.584573379456</v>
      </c>
    </row>
    <row r="9" spans="1:30" x14ac:dyDescent="0.2">
      <c r="A9" s="78" t="s">
        <v>148</v>
      </c>
      <c r="B9" s="58">
        <v>519</v>
      </c>
      <c r="C9" s="156">
        <v>562.28167299999996</v>
      </c>
      <c r="D9" s="156">
        <v>587.75667891800003</v>
      </c>
      <c r="E9" s="156">
        <v>367.13232267000001</v>
      </c>
      <c r="F9" s="156">
        <v>836.11809817000005</v>
      </c>
      <c r="G9" s="156">
        <v>920.20647491</v>
      </c>
      <c r="H9" s="269">
        <v>367.13232319999997</v>
      </c>
      <c r="I9" s="156">
        <v>836.11809817000005</v>
      </c>
      <c r="J9" s="156">
        <v>920.20647491</v>
      </c>
    </row>
    <row r="10" spans="1:30" x14ac:dyDescent="0.2">
      <c r="A10" s="80" t="s">
        <v>30</v>
      </c>
      <c r="B10" s="60">
        <v>2472</v>
      </c>
      <c r="C10" s="141">
        <v>2705.4907136500001</v>
      </c>
      <c r="D10" s="141">
        <v>4087.429529</v>
      </c>
      <c r="E10" s="141">
        <v>5108.2578966000001</v>
      </c>
      <c r="F10" s="141">
        <v>9789.219411</v>
      </c>
      <c r="G10" s="141">
        <v>9386.4008869999998</v>
      </c>
      <c r="H10" s="270">
        <v>5108.2578978000001</v>
      </c>
      <c r="I10" s="141">
        <v>9789.219411</v>
      </c>
      <c r="J10" s="141">
        <v>9386.4008869999998</v>
      </c>
    </row>
    <row r="11" spans="1:30" x14ac:dyDescent="0.2">
      <c r="A11" s="78" t="s">
        <v>214</v>
      </c>
      <c r="B11" s="58">
        <v>7503</v>
      </c>
      <c r="C11" s="119">
        <v>7860.59308014</v>
      </c>
      <c r="D11" s="119">
        <v>7088.9805865899998</v>
      </c>
      <c r="E11" s="119">
        <v>6192.21750892</v>
      </c>
      <c r="F11" s="119">
        <v>7269.6302553799997</v>
      </c>
      <c r="G11" s="118">
        <v>7061.0416623399997</v>
      </c>
      <c r="H11" s="230">
        <v>6192.21750892</v>
      </c>
      <c r="I11" s="119">
        <v>7269.6302553799997</v>
      </c>
      <c r="J11" s="119">
        <v>7061.0416623399997</v>
      </c>
    </row>
    <row r="12" spans="1:30" s="7" customFormat="1" ht="13.5" customHeight="1" x14ac:dyDescent="0.2">
      <c r="A12" s="76" t="s">
        <v>6</v>
      </c>
      <c r="B12" s="56">
        <v>441493</v>
      </c>
      <c r="C12" s="139">
        <v>441084.20999658824</v>
      </c>
      <c r="D12" s="139">
        <v>479970.96508883248</v>
      </c>
      <c r="E12" s="139">
        <v>438053.75002589403</v>
      </c>
      <c r="F12" s="139">
        <v>483652.91820091102</v>
      </c>
      <c r="G12" s="139">
        <v>482692.03487734072</v>
      </c>
      <c r="H12" s="267">
        <v>425819.14539000636</v>
      </c>
      <c r="I12" s="139">
        <v>468716.38319550222</v>
      </c>
      <c r="J12" s="139">
        <v>467748.05029681529</v>
      </c>
      <c r="K12" s="191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</row>
    <row r="13" spans="1:30" x14ac:dyDescent="0.2">
      <c r="A13" s="78" t="s">
        <v>217</v>
      </c>
      <c r="B13" s="58"/>
      <c r="C13" s="119">
        <v>0</v>
      </c>
      <c r="D13" s="119">
        <v>155.042338</v>
      </c>
      <c r="E13" s="119">
        <v>206.74749700000001</v>
      </c>
      <c r="F13" s="119">
        <v>259.94641899999999</v>
      </c>
      <c r="G13" s="118">
        <v>272.26638100000002</v>
      </c>
      <c r="H13" s="230">
        <v>206.74749700000001</v>
      </c>
      <c r="I13" s="119">
        <v>259.94641899999999</v>
      </c>
      <c r="J13" s="119">
        <v>272.26638100000002</v>
      </c>
    </row>
    <row r="14" spans="1:30" x14ac:dyDescent="0.2">
      <c r="A14" s="77" t="s">
        <v>152</v>
      </c>
      <c r="B14" s="58">
        <v>20445</v>
      </c>
      <c r="C14" s="119">
        <v>21138.819168000002</v>
      </c>
      <c r="D14" s="119">
        <v>28978.830571999999</v>
      </c>
      <c r="E14" s="119">
        <v>28946.032285000001</v>
      </c>
      <c r="F14" s="119">
        <v>43101.828356999999</v>
      </c>
      <c r="G14" s="119">
        <v>42452.729928000001</v>
      </c>
      <c r="H14" s="230">
        <v>17852.351137170001</v>
      </c>
      <c r="I14" s="119">
        <v>26896.042863320003</v>
      </c>
      <c r="J14" s="119">
        <v>26295.815910500001</v>
      </c>
    </row>
    <row r="15" spans="1:30" x14ac:dyDescent="0.2">
      <c r="A15" s="77" t="s">
        <v>25</v>
      </c>
      <c r="B15" s="58">
        <v>1686</v>
      </c>
      <c r="C15" s="119">
        <v>1727.9492680000001</v>
      </c>
      <c r="D15" s="119">
        <v>2260.1639559999999</v>
      </c>
      <c r="E15" s="119">
        <v>1446.9296899999999</v>
      </c>
      <c r="F15" s="119">
        <v>1247.3796090000001</v>
      </c>
      <c r="G15" s="119">
        <v>1284.4097360000001</v>
      </c>
      <c r="H15" s="230">
        <v>1446.9296899999999</v>
      </c>
      <c r="I15" s="119">
        <v>1247.3796090000001</v>
      </c>
      <c r="J15" s="119">
        <v>1284.4097360000001</v>
      </c>
    </row>
    <row r="16" spans="1:30" x14ac:dyDescent="0.2">
      <c r="A16" s="77" t="s">
        <v>233</v>
      </c>
      <c r="B16" s="58"/>
      <c r="C16" s="119"/>
      <c r="D16" s="119"/>
      <c r="E16" s="119">
        <v>61.669911999999997</v>
      </c>
      <c r="F16" s="119">
        <v>366.61321776836439</v>
      </c>
      <c r="G16" s="119">
        <v>389.36790974196288</v>
      </c>
      <c r="H16" s="230">
        <v>61.656566269999999</v>
      </c>
      <c r="I16" s="119">
        <v>366.6132101801519</v>
      </c>
      <c r="J16" s="119">
        <v>389.36790778107667</v>
      </c>
    </row>
    <row r="17" spans="1:10" x14ac:dyDescent="0.2">
      <c r="A17" s="77" t="s">
        <v>184</v>
      </c>
      <c r="B17" s="58">
        <v>185</v>
      </c>
      <c r="C17" s="119">
        <v>213.55742799999999</v>
      </c>
      <c r="D17" s="119">
        <v>285.31678599999998</v>
      </c>
      <c r="E17" s="119">
        <v>247.86173600000001</v>
      </c>
      <c r="F17" s="119">
        <v>257.134837</v>
      </c>
      <c r="G17" s="119">
        <v>247.89938699999999</v>
      </c>
      <c r="H17" s="230">
        <v>247.86173600000001</v>
      </c>
      <c r="I17" s="119">
        <v>257.134837</v>
      </c>
      <c r="J17" s="119">
        <v>247.89938699999999</v>
      </c>
    </row>
    <row r="18" spans="1:10" x14ac:dyDescent="0.2">
      <c r="A18" s="77" t="s">
        <v>7</v>
      </c>
      <c r="B18" s="58">
        <v>10184</v>
      </c>
      <c r="C18" s="119">
        <v>10876.172352</v>
      </c>
      <c r="D18" s="119">
        <v>13538.134747</v>
      </c>
      <c r="E18" s="119">
        <v>13221.313563</v>
      </c>
      <c r="F18" s="119">
        <v>14823.887919999999</v>
      </c>
      <c r="G18" s="119">
        <v>14712.846527</v>
      </c>
      <c r="H18" s="230">
        <v>12129.521397889999</v>
      </c>
      <c r="I18" s="119">
        <v>13449.580205280001</v>
      </c>
      <c r="J18" s="119">
        <v>13362.99797805</v>
      </c>
    </row>
    <row r="19" spans="1:10" x14ac:dyDescent="0.2">
      <c r="A19" s="77" t="s">
        <v>54</v>
      </c>
      <c r="B19" s="58">
        <v>2559</v>
      </c>
      <c r="C19" s="119">
        <v>2334.3868504315028</v>
      </c>
      <c r="D19" s="119">
        <v>2580.3748124700764</v>
      </c>
      <c r="E19" s="119">
        <v>3022.6026318420832</v>
      </c>
      <c r="F19" s="119">
        <v>2661.7159288072576</v>
      </c>
      <c r="G19" s="119">
        <v>2634.3280877523034</v>
      </c>
      <c r="H19" s="230">
        <v>2917.6663296526567</v>
      </c>
      <c r="I19" s="119">
        <v>2457.3090267346233</v>
      </c>
      <c r="J19" s="119">
        <v>2432.3803384683033</v>
      </c>
    </row>
    <row r="20" spans="1:10" x14ac:dyDescent="0.2">
      <c r="A20" s="77" t="s">
        <v>198</v>
      </c>
      <c r="B20" s="58">
        <v>319</v>
      </c>
      <c r="C20" s="119">
        <v>510.835734</v>
      </c>
      <c r="D20" s="119">
        <v>1113.6415300000001</v>
      </c>
      <c r="E20" s="119">
        <v>1570.0974859999999</v>
      </c>
      <c r="F20" s="119">
        <v>2234.0297860000001</v>
      </c>
      <c r="G20" s="119">
        <v>2369.907698</v>
      </c>
      <c r="H20" s="230">
        <v>1646.9720749999999</v>
      </c>
      <c r="I20" s="119">
        <v>2234.0297860000001</v>
      </c>
      <c r="J20" s="119">
        <v>2369.907698</v>
      </c>
    </row>
    <row r="21" spans="1:10" x14ac:dyDescent="0.2">
      <c r="A21" s="77" t="s">
        <v>8</v>
      </c>
      <c r="B21" s="58">
        <v>3501</v>
      </c>
      <c r="C21" s="119">
        <v>3422.9115569999999</v>
      </c>
      <c r="D21" s="119">
        <v>3963.5239620000002</v>
      </c>
      <c r="E21" s="119">
        <v>3770.735784</v>
      </c>
      <c r="F21" s="119">
        <v>2451.4361520000002</v>
      </c>
      <c r="G21" s="119">
        <v>2483.5682489999999</v>
      </c>
      <c r="H21" s="230">
        <v>3770.7378119999998</v>
      </c>
      <c r="I21" s="119">
        <v>2451.4361520000002</v>
      </c>
      <c r="J21" s="119">
        <v>2483.5682489999999</v>
      </c>
    </row>
    <row r="22" spans="1:10" x14ac:dyDescent="0.2">
      <c r="A22" s="78" t="s">
        <v>55</v>
      </c>
      <c r="B22" s="58">
        <v>6733</v>
      </c>
      <c r="C22" s="119">
        <v>9857.1744423500004</v>
      </c>
      <c r="D22" s="119">
        <v>10982.175148979999</v>
      </c>
      <c r="E22" s="119">
        <v>12444.34860673</v>
      </c>
      <c r="F22" s="119">
        <v>8300.3706122799995</v>
      </c>
      <c r="G22" s="119">
        <v>8536.51633778</v>
      </c>
      <c r="H22" s="230">
        <v>9673.4989100000003</v>
      </c>
      <c r="I22" s="119">
        <v>8300.3706122799995</v>
      </c>
      <c r="J22" s="119">
        <v>8536.51633778</v>
      </c>
    </row>
    <row r="23" spans="1:10" x14ac:dyDescent="0.2">
      <c r="A23" s="78" t="s">
        <v>226</v>
      </c>
      <c r="B23" s="58"/>
      <c r="C23" s="119"/>
      <c r="D23" s="119">
        <v>51.484668999999997</v>
      </c>
      <c r="E23" s="119">
        <v>29.453568000000001</v>
      </c>
      <c r="F23" s="119">
        <v>62.186200999999997</v>
      </c>
      <c r="G23" s="119">
        <v>62.49465</v>
      </c>
      <c r="H23" s="230">
        <v>29.453568000000001</v>
      </c>
      <c r="I23" s="119">
        <v>62.186200999999997</v>
      </c>
      <c r="J23" s="119">
        <v>62.49465</v>
      </c>
    </row>
    <row r="24" spans="1:10" x14ac:dyDescent="0.2">
      <c r="A24" s="77" t="s">
        <v>9</v>
      </c>
      <c r="B24" s="58">
        <v>66985.353149288349</v>
      </c>
      <c r="C24" s="119">
        <v>69876.673464265026</v>
      </c>
      <c r="D24" s="119">
        <v>90603.586580030329</v>
      </c>
      <c r="E24" s="208">
        <v>80547.893949734294</v>
      </c>
      <c r="F24" s="119">
        <v>101461.3328739367</v>
      </c>
      <c r="G24" s="119">
        <v>102406.9547520074</v>
      </c>
      <c r="H24" s="230">
        <v>68471.048584923046</v>
      </c>
      <c r="I24" s="119">
        <v>79811.08877414788</v>
      </c>
      <c r="J24" s="119">
        <v>79924.303480624032</v>
      </c>
    </row>
    <row r="25" spans="1:10" x14ac:dyDescent="0.2">
      <c r="A25" s="77" t="s">
        <v>204</v>
      </c>
      <c r="B25" s="58"/>
      <c r="C25" s="119">
        <v>2856.76437885</v>
      </c>
      <c r="D25" s="119">
        <v>3595.5517213200001</v>
      </c>
      <c r="E25" s="119">
        <v>3554.3736791000001</v>
      </c>
      <c r="F25" s="119">
        <v>4826.1406684000003</v>
      </c>
      <c r="G25" s="119">
        <v>4905.7793227000002</v>
      </c>
      <c r="H25" s="230">
        <v>3554.3736742999999</v>
      </c>
      <c r="I25" s="119">
        <v>4826.1406684000003</v>
      </c>
      <c r="J25" s="119">
        <v>4905.7793227000002</v>
      </c>
    </row>
    <row r="26" spans="1:10" x14ac:dyDescent="0.2">
      <c r="A26" s="77" t="s">
        <v>205</v>
      </c>
      <c r="B26" s="58">
        <v>22970</v>
      </c>
      <c r="C26" s="119">
        <v>31273.47162394</v>
      </c>
      <c r="D26" s="119">
        <v>30773.0515825</v>
      </c>
      <c r="E26" s="119">
        <v>26399.732758580001</v>
      </c>
      <c r="F26" s="119">
        <v>36672.631652609998</v>
      </c>
      <c r="G26" s="118">
        <v>40682.524860500002</v>
      </c>
      <c r="H26" s="230">
        <v>26399.732773250002</v>
      </c>
      <c r="I26" s="119">
        <v>36672.631652609998</v>
      </c>
      <c r="J26" s="119">
        <v>40682.524860500002</v>
      </c>
    </row>
    <row r="27" spans="1:10" x14ac:dyDescent="0.2">
      <c r="A27" s="76" t="s">
        <v>56</v>
      </c>
      <c r="B27" s="56">
        <v>4590</v>
      </c>
      <c r="C27" s="139">
        <v>5818.9213259999997</v>
      </c>
      <c r="D27" s="139">
        <v>5764.7054470000003</v>
      </c>
      <c r="E27" s="139">
        <v>5599.4847220000001</v>
      </c>
      <c r="F27" s="139">
        <v>6430.5234719999999</v>
      </c>
      <c r="G27" s="139">
        <v>6491.702088</v>
      </c>
      <c r="H27" s="267">
        <v>5171.640539</v>
      </c>
      <c r="I27" s="139">
        <v>5950.4197530000001</v>
      </c>
      <c r="J27" s="139">
        <v>6015.4712079999999</v>
      </c>
    </row>
    <row r="28" spans="1:10" x14ac:dyDescent="0.2">
      <c r="A28" s="77" t="s">
        <v>26</v>
      </c>
      <c r="B28" s="58">
        <v>14718</v>
      </c>
      <c r="C28" s="119">
        <v>19010.852249</v>
      </c>
      <c r="D28" s="119">
        <v>22373.895826</v>
      </c>
      <c r="E28" s="119">
        <v>21142.102086999999</v>
      </c>
      <c r="F28" s="119">
        <v>25069.825226000001</v>
      </c>
      <c r="G28" s="119">
        <v>24913.414417</v>
      </c>
      <c r="H28" s="230">
        <v>21142.102191329999</v>
      </c>
      <c r="I28" s="119">
        <v>25069.825224749999</v>
      </c>
      <c r="J28" s="119">
        <v>24913.414416709998</v>
      </c>
    </row>
    <row r="29" spans="1:10" x14ac:dyDescent="0.2">
      <c r="A29" s="77" t="s">
        <v>188</v>
      </c>
      <c r="B29" s="58">
        <v>91</v>
      </c>
      <c r="C29" s="119">
        <v>81.844166712113818</v>
      </c>
      <c r="D29" s="119"/>
      <c r="E29" s="119"/>
      <c r="F29" s="119"/>
      <c r="G29" s="119"/>
      <c r="H29" s="230"/>
      <c r="I29" s="119"/>
      <c r="J29" s="119"/>
    </row>
    <row r="30" spans="1:10" x14ac:dyDescent="0.2">
      <c r="A30" s="76" t="s">
        <v>10</v>
      </c>
      <c r="B30" s="56">
        <v>300</v>
      </c>
      <c r="C30" s="139">
        <v>452.82751100000002</v>
      </c>
      <c r="D30" s="139">
        <v>518.57550000000003</v>
      </c>
      <c r="E30" s="139">
        <v>481.26369699999998</v>
      </c>
      <c r="F30" s="139">
        <v>452.06367</v>
      </c>
      <c r="G30" s="139">
        <v>419.25126299999999</v>
      </c>
      <c r="H30" s="267">
        <v>481.26369690000001</v>
      </c>
      <c r="I30" s="139">
        <v>452.06366989999998</v>
      </c>
      <c r="J30" s="139">
        <v>419.25126330000001</v>
      </c>
    </row>
    <row r="31" spans="1:10" x14ac:dyDescent="0.2">
      <c r="A31" s="76" t="s">
        <v>222</v>
      </c>
      <c r="B31" s="56">
        <v>1525</v>
      </c>
      <c r="C31" s="139">
        <v>1512.2083750685899</v>
      </c>
      <c r="D31" s="139">
        <v>247.77060528468002</v>
      </c>
      <c r="E31" s="139">
        <v>173.12081577533002</v>
      </c>
      <c r="F31" s="139">
        <v>264.27329529999997</v>
      </c>
      <c r="G31" s="119">
        <v>266.45146625000001</v>
      </c>
      <c r="H31" s="267">
        <v>173.12094164000001</v>
      </c>
      <c r="I31" s="139">
        <v>264.2732952889038</v>
      </c>
      <c r="J31" s="139">
        <v>266.45146621569859</v>
      </c>
    </row>
    <row r="32" spans="1:10" x14ac:dyDescent="0.2">
      <c r="A32" s="78" t="s">
        <v>11</v>
      </c>
      <c r="B32" s="58">
        <v>166384</v>
      </c>
      <c r="C32" s="119">
        <v>179616.369194</v>
      </c>
      <c r="D32" s="119">
        <v>188288.27763900001</v>
      </c>
      <c r="E32" s="119">
        <v>177370.465089</v>
      </c>
      <c r="F32" s="119">
        <v>201955.63902599999</v>
      </c>
      <c r="G32" s="118">
        <v>205011.47950700001</v>
      </c>
      <c r="H32" s="230">
        <v>169442.887415</v>
      </c>
      <c r="I32" s="119">
        <v>194307.99219143999</v>
      </c>
      <c r="J32" s="119">
        <v>197497.70846415</v>
      </c>
    </row>
    <row r="33" spans="1:30" s="7" customFormat="1" x14ac:dyDescent="0.2">
      <c r="A33" s="78" t="s">
        <v>12</v>
      </c>
      <c r="B33" s="58">
        <v>518552.90090797073</v>
      </c>
      <c r="C33" s="119">
        <v>650429.28984899691</v>
      </c>
      <c r="D33" s="119">
        <v>719764.39447734621</v>
      </c>
      <c r="E33" s="208">
        <v>696697.64164159808</v>
      </c>
      <c r="F33" s="119">
        <v>818976.72661329759</v>
      </c>
      <c r="G33" s="119">
        <v>825444.67620197602</v>
      </c>
      <c r="H33" s="230">
        <v>589781.70075352176</v>
      </c>
      <c r="I33" s="119">
        <v>690563.49259238108</v>
      </c>
      <c r="J33" s="119">
        <v>697428.91174723126</v>
      </c>
      <c r="K33" s="191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</row>
    <row r="34" spans="1:30" s="7" customFormat="1" ht="13.5" customHeight="1" x14ac:dyDescent="0.2">
      <c r="A34" s="78" t="s">
        <v>176</v>
      </c>
      <c r="B34" s="58">
        <v>319804</v>
      </c>
      <c r="C34" s="119">
        <v>329370.97447959002</v>
      </c>
      <c r="D34" s="119">
        <v>329928.8732109</v>
      </c>
      <c r="E34" s="119">
        <v>293319.24082648999</v>
      </c>
      <c r="F34" s="119">
        <v>336510.22730999999</v>
      </c>
      <c r="G34" s="119">
        <v>338897.43938659999</v>
      </c>
      <c r="H34" s="230">
        <v>289314.78622244002</v>
      </c>
      <c r="I34" s="119">
        <v>332167.36982834002</v>
      </c>
      <c r="J34" s="119">
        <v>334438.35819969</v>
      </c>
      <c r="K34" s="191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</row>
    <row r="35" spans="1:30" s="7" customFormat="1" ht="16.5" customHeight="1" x14ac:dyDescent="0.2">
      <c r="A35" s="77" t="s">
        <v>163</v>
      </c>
      <c r="B35" s="58">
        <v>29892</v>
      </c>
      <c r="C35" s="119">
        <v>27036.913454779467</v>
      </c>
      <c r="D35" s="119">
        <v>27096.787064589556</v>
      </c>
      <c r="E35" s="119">
        <v>25906.499634980999</v>
      </c>
      <c r="F35" s="119">
        <v>23222.061469267614</v>
      </c>
      <c r="G35" s="119">
        <v>23491.539376299435</v>
      </c>
      <c r="H35" s="230">
        <v>25749.193616513239</v>
      </c>
      <c r="I35" s="119">
        <v>23156.9446701257</v>
      </c>
      <c r="J35" s="119">
        <v>23428.912037521099</v>
      </c>
      <c r="K35" s="191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</row>
    <row r="36" spans="1:30" s="7" customFormat="1" x14ac:dyDescent="0.2">
      <c r="A36" s="77" t="s">
        <v>169</v>
      </c>
      <c r="B36" s="58">
        <v>4246</v>
      </c>
      <c r="C36" s="119">
        <v>2014</v>
      </c>
      <c r="D36" s="119">
        <v>1761</v>
      </c>
      <c r="E36" s="119">
        <v>1203.6874949999999</v>
      </c>
      <c r="F36" s="58">
        <v>1229.2941760000001</v>
      </c>
      <c r="G36" s="324">
        <v>1235.274629</v>
      </c>
      <c r="H36" s="230">
        <v>1203.6874949999999</v>
      </c>
      <c r="I36" s="58">
        <v>1229.2941760000001</v>
      </c>
      <c r="J36" s="324">
        <v>1235.274629</v>
      </c>
      <c r="AC36" s="322"/>
      <c r="AD36" s="322"/>
    </row>
    <row r="37" spans="1:30" x14ac:dyDescent="0.2">
      <c r="A37" s="76" t="s">
        <v>13</v>
      </c>
      <c r="B37" s="58">
        <v>39306</v>
      </c>
      <c r="C37" s="119">
        <v>41479.595000000001</v>
      </c>
      <c r="D37" s="119">
        <v>50859.817261600001</v>
      </c>
      <c r="E37" s="119">
        <v>48477.073000260003</v>
      </c>
      <c r="F37" s="119">
        <v>56554.587803319999</v>
      </c>
      <c r="G37" s="118">
        <v>57138.340563559999</v>
      </c>
      <c r="H37" s="230">
        <v>43498.863450069999</v>
      </c>
      <c r="I37" s="119">
        <v>50425.993452709998</v>
      </c>
      <c r="J37" s="119">
        <v>50829.15215699</v>
      </c>
    </row>
    <row r="38" spans="1:30" s="7" customFormat="1" x14ac:dyDescent="0.2">
      <c r="A38" s="78" t="s">
        <v>23</v>
      </c>
      <c r="B38" s="58">
        <v>405</v>
      </c>
      <c r="C38" s="119">
        <v>383.37565799999999</v>
      </c>
      <c r="D38" s="119">
        <v>464.72040199999998</v>
      </c>
      <c r="E38" s="119">
        <v>453.60370999999998</v>
      </c>
      <c r="F38" s="119">
        <v>612.23765300000002</v>
      </c>
      <c r="G38" s="118">
        <v>618.29761399999995</v>
      </c>
      <c r="H38" s="230">
        <v>453.60370999999998</v>
      </c>
      <c r="I38" s="119">
        <v>612.23765300000002</v>
      </c>
      <c r="J38" s="119">
        <v>618.29761399999995</v>
      </c>
      <c r="K38" s="191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</row>
    <row r="39" spans="1:30" s="7" customFormat="1" x14ac:dyDescent="0.2">
      <c r="A39" s="76" t="s">
        <v>24</v>
      </c>
      <c r="B39" s="56">
        <v>1161</v>
      </c>
      <c r="C39" s="139">
        <v>1218.1990910578402</v>
      </c>
      <c r="D39" s="139">
        <v>1262.98903845828</v>
      </c>
      <c r="E39" s="139">
        <v>1046.4327731890201</v>
      </c>
      <c r="F39" s="139">
        <v>1386.6275780999999</v>
      </c>
      <c r="G39" s="139">
        <v>1436.1505738999999</v>
      </c>
      <c r="H39" s="267">
        <v>1045.9692055</v>
      </c>
      <c r="I39" s="139">
        <v>1386.6275781276479</v>
      </c>
      <c r="J39" s="139">
        <v>1436.1505738043691</v>
      </c>
      <c r="K39" s="191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</row>
    <row r="40" spans="1:30" s="7" customFormat="1" x14ac:dyDescent="0.2">
      <c r="A40" s="79" t="s">
        <v>27</v>
      </c>
      <c r="B40" s="59">
        <v>388</v>
      </c>
      <c r="C40" s="140">
        <v>516.26888014999997</v>
      </c>
      <c r="D40" s="140">
        <v>650.63058032000004</v>
      </c>
      <c r="E40" s="140">
        <v>613.27205786000002</v>
      </c>
      <c r="F40" s="140"/>
      <c r="G40" s="140"/>
      <c r="H40" s="268">
        <v>613.27205786000002</v>
      </c>
      <c r="I40" s="140"/>
      <c r="J40" s="140"/>
      <c r="K40" s="191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</row>
    <row r="41" spans="1:30" x14ac:dyDescent="0.2">
      <c r="A41" s="81" t="s">
        <v>14</v>
      </c>
      <c r="B41" s="82">
        <v>45020</v>
      </c>
      <c r="C41" s="142">
        <v>49646.122216412863</v>
      </c>
      <c r="D41" s="142">
        <v>55119.655688210885</v>
      </c>
      <c r="E41" s="142">
        <v>47216.638139048846</v>
      </c>
      <c r="F41" s="142">
        <v>52227.229135524882</v>
      </c>
      <c r="G41" s="142">
        <v>51804.972297249158</v>
      </c>
      <c r="H41" s="271">
        <v>44452.189249659867</v>
      </c>
      <c r="I41" s="142">
        <v>48567.048496924093</v>
      </c>
      <c r="J41" s="142">
        <v>48547.910769942318</v>
      </c>
    </row>
    <row r="42" spans="1:30" s="7" customFormat="1" x14ac:dyDescent="0.2">
      <c r="A42" s="77" t="s">
        <v>59</v>
      </c>
      <c r="B42" s="58">
        <v>2447</v>
      </c>
      <c r="C42" s="119">
        <v>2853.9181410000001</v>
      </c>
      <c r="D42" s="119">
        <v>3367.970519</v>
      </c>
      <c r="E42" s="119">
        <v>1487.8422880000001</v>
      </c>
      <c r="F42" s="119">
        <v>1359.692006</v>
      </c>
      <c r="G42" s="119">
        <v>1358.9341019999999</v>
      </c>
      <c r="H42" s="230">
        <v>83.287519349999997</v>
      </c>
      <c r="I42" s="119">
        <v>81.683202850000001</v>
      </c>
      <c r="J42" s="119">
        <v>82.368279270000002</v>
      </c>
      <c r="K42" s="191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</row>
    <row r="43" spans="1:30" x14ac:dyDescent="0.2">
      <c r="A43" s="77" t="s">
        <v>189</v>
      </c>
      <c r="B43" s="58">
        <v>7912</v>
      </c>
      <c r="C43" s="119">
        <v>6635.9083085811699</v>
      </c>
      <c r="D43" s="119">
        <v>6600.6688244367506</v>
      </c>
      <c r="E43" s="119">
        <v>5589.389431009</v>
      </c>
      <c r="F43" s="119">
        <v>5523.4717160299997</v>
      </c>
      <c r="G43" s="119">
        <v>5582.8415508400003</v>
      </c>
      <c r="H43" s="230">
        <v>5590.5051868500004</v>
      </c>
      <c r="I43" s="119">
        <v>5523.4717162879533</v>
      </c>
      <c r="J43" s="119">
        <v>5582.8415510632121</v>
      </c>
    </row>
    <row r="44" spans="1:30" s="7" customFormat="1" x14ac:dyDescent="0.2">
      <c r="A44" s="81" t="s">
        <v>60</v>
      </c>
      <c r="B44" s="82">
        <v>5649</v>
      </c>
      <c r="C44" s="119">
        <v>7782.3007421718066</v>
      </c>
      <c r="D44" s="119">
        <v>10640.268707078336</v>
      </c>
      <c r="E44" s="119">
        <v>10591.49252</v>
      </c>
      <c r="F44" s="119">
        <v>11448.770399000001</v>
      </c>
      <c r="G44" s="119">
        <v>11489.474625999999</v>
      </c>
      <c r="H44" s="230">
        <v>10369.83238039</v>
      </c>
      <c r="I44" s="119">
        <v>11338.619157630001</v>
      </c>
      <c r="J44" s="119">
        <v>11379.30985227</v>
      </c>
      <c r="K44" s="191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</row>
    <row r="45" spans="1:30" x14ac:dyDescent="0.2">
      <c r="A45" s="83" t="s">
        <v>15</v>
      </c>
      <c r="B45" s="143">
        <f t="shared" ref="B45:H45" si="0">SUM(B4:B44)-B36</f>
        <v>1852906.2540572591</v>
      </c>
      <c r="C45" s="143">
        <f t="shared" si="0"/>
        <v>2048169.0199353013</v>
      </c>
      <c r="D45" s="143">
        <f t="shared" si="0"/>
        <v>2235839.8739523683</v>
      </c>
      <c r="E45" s="143">
        <f t="shared" si="0"/>
        <v>2041936.5257461038</v>
      </c>
      <c r="F45" s="143">
        <v>2363521.8121625967</v>
      </c>
      <c r="G45" s="143">
        <f>SUM(G4:G44)-G36</f>
        <v>2380130.6405670173</v>
      </c>
      <c r="H45" s="143">
        <f t="shared" si="0"/>
        <v>1870237.3954850505</v>
      </c>
      <c r="I45" s="143">
        <v>2146925.4653200167</v>
      </c>
      <c r="J45" s="143">
        <f>SUM(J4:J44)-J36</f>
        <v>2163281.1635502186</v>
      </c>
    </row>
    <row r="46" spans="1:30" x14ac:dyDescent="0.2">
      <c r="A46" s="40" t="s">
        <v>29</v>
      </c>
      <c r="B46" s="41">
        <f t="shared" ref="B46:H46" si="1">SUM(B4:B44)</f>
        <v>1857152.2540572591</v>
      </c>
      <c r="C46" s="41">
        <f t="shared" si="1"/>
        <v>2050183.0199353013</v>
      </c>
      <c r="D46" s="41">
        <f t="shared" si="1"/>
        <v>2237600.8739523683</v>
      </c>
      <c r="E46" s="41">
        <f t="shared" si="1"/>
        <v>2043140.2132411038</v>
      </c>
      <c r="F46" s="41">
        <v>2364751.1063385969</v>
      </c>
      <c r="G46" s="41">
        <f>SUM(G4:G44)</f>
        <v>2381365.9151960174</v>
      </c>
      <c r="H46" s="41">
        <f t="shared" si="1"/>
        <v>1871441.0829800505</v>
      </c>
      <c r="I46" s="41">
        <v>2148154.7594960169</v>
      </c>
      <c r="J46" s="41">
        <f>SUM(J4:J44)</f>
        <v>2164516.4381792187</v>
      </c>
    </row>
    <row r="47" spans="1:30" x14ac:dyDescent="0.2">
      <c r="A47" s="169" t="s">
        <v>199</v>
      </c>
      <c r="B47" s="153"/>
      <c r="C47" s="196"/>
      <c r="D47" s="196"/>
      <c r="E47" s="196"/>
      <c r="F47" s="196"/>
      <c r="G47" s="220"/>
      <c r="H47" s="220"/>
      <c r="I47" s="219"/>
      <c r="J47" s="296"/>
    </row>
    <row r="48" spans="1:30" ht="13.5" thickBot="1" x14ac:dyDescent="0.25">
      <c r="A48" s="169" t="s">
        <v>250</v>
      </c>
      <c r="B48" s="153"/>
      <c r="C48" s="286"/>
      <c r="D48" s="286"/>
      <c r="E48" s="286"/>
      <c r="F48" s="286"/>
      <c r="G48" s="286"/>
      <c r="H48" s="286"/>
      <c r="I48" s="286"/>
      <c r="J48" s="297"/>
    </row>
    <row r="49" spans="1:30" x14ac:dyDescent="0.2">
      <c r="A49" s="170" t="s">
        <v>221</v>
      </c>
      <c r="B49" s="171"/>
      <c r="C49" s="171"/>
      <c r="D49" s="171"/>
      <c r="E49" s="171"/>
      <c r="F49" s="195"/>
      <c r="G49" s="195"/>
      <c r="H49" s="195"/>
      <c r="I49" s="195"/>
      <c r="J49" s="295"/>
    </row>
    <row r="50" spans="1:30" s="190" customFormat="1" x14ac:dyDescent="0.2">
      <c r="B50" s="192"/>
      <c r="D50" s="193"/>
      <c r="E50" s="193"/>
      <c r="F50" s="193"/>
      <c r="G50" s="194"/>
      <c r="H50" s="294"/>
      <c r="I50" s="191"/>
      <c r="J50" s="191"/>
      <c r="K50" s="191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</row>
    <row r="51" spans="1:30" s="162" customFormat="1" x14ac:dyDescent="0.2">
      <c r="K51" s="191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</row>
    <row r="52" spans="1:30" s="162" customFormat="1" x14ac:dyDescent="0.2">
      <c r="K52" s="191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</row>
    <row r="53" spans="1:30" s="162" customFormat="1" x14ac:dyDescent="0.2">
      <c r="K53" s="191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</row>
    <row r="54" spans="1:30" s="162" customFormat="1" x14ac:dyDescent="0.2">
      <c r="H54" s="294"/>
      <c r="I54" s="191"/>
      <c r="J54" s="191"/>
      <c r="K54" s="191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</row>
    <row r="55" spans="1:30" s="162" customFormat="1" x14ac:dyDescent="0.2">
      <c r="H55" s="294"/>
      <c r="I55" s="191"/>
      <c r="J55" s="191"/>
      <c r="K55" s="191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</row>
    <row r="56" spans="1:30" s="162" customFormat="1" x14ac:dyDescent="0.2">
      <c r="H56" s="294"/>
      <c r="I56" s="191"/>
      <c r="J56" s="191"/>
      <c r="K56" s="191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</row>
    <row r="57" spans="1:30" s="162" customFormat="1" x14ac:dyDescent="0.2">
      <c r="H57" s="294"/>
      <c r="I57" s="191"/>
      <c r="J57" s="191"/>
      <c r="K57" s="191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</row>
    <row r="58" spans="1:30" s="162" customFormat="1" x14ac:dyDescent="0.2">
      <c r="H58" s="294"/>
      <c r="I58" s="191"/>
      <c r="J58" s="191"/>
      <c r="K58" s="191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</row>
    <row r="59" spans="1:30" s="162" customFormat="1" x14ac:dyDescent="0.2">
      <c r="H59" s="294"/>
      <c r="I59" s="191"/>
      <c r="J59" s="191"/>
      <c r="K59" s="191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</row>
    <row r="60" spans="1:30" s="162" customFormat="1" x14ac:dyDescent="0.2">
      <c r="H60" s="294"/>
      <c r="I60" s="191"/>
      <c r="J60" s="191"/>
      <c r="K60" s="191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</row>
    <row r="61" spans="1:30" s="162" customFormat="1" x14ac:dyDescent="0.2">
      <c r="H61" s="294"/>
      <c r="I61" s="191"/>
      <c r="J61" s="191"/>
      <c r="K61" s="191"/>
      <c r="L61" s="322"/>
      <c r="M61" s="322"/>
      <c r="N61" s="322"/>
      <c r="O61" s="322"/>
      <c r="P61" s="322"/>
      <c r="Q61" s="322"/>
      <c r="R61" s="322"/>
      <c r="S61" s="322"/>
      <c r="T61" s="322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</row>
    <row r="62" spans="1:30" s="162" customFormat="1" x14ac:dyDescent="0.2">
      <c r="H62" s="294"/>
      <c r="I62" s="191"/>
      <c r="J62" s="191"/>
      <c r="K62" s="191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</row>
    <row r="63" spans="1:30" s="162" customFormat="1" x14ac:dyDescent="0.2">
      <c r="H63" s="294"/>
      <c r="I63" s="191"/>
      <c r="J63" s="191"/>
      <c r="K63" s="191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</row>
    <row r="64" spans="1:30" s="162" customFormat="1" x14ac:dyDescent="0.2">
      <c r="H64" s="294"/>
      <c r="I64" s="191"/>
      <c r="J64" s="191"/>
      <c r="K64" s="191"/>
      <c r="L64" s="322"/>
      <c r="M64" s="322"/>
      <c r="N64" s="322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</row>
    <row r="65" spans="8:30" s="162" customFormat="1" x14ac:dyDescent="0.2">
      <c r="H65" s="294"/>
      <c r="I65" s="191"/>
      <c r="J65" s="191"/>
      <c r="K65" s="191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</row>
    <row r="66" spans="8:30" s="162" customFormat="1" x14ac:dyDescent="0.2">
      <c r="H66" s="294"/>
      <c r="I66" s="191"/>
      <c r="J66" s="191"/>
      <c r="K66" s="191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</row>
    <row r="67" spans="8:30" s="162" customFormat="1" x14ac:dyDescent="0.2">
      <c r="H67" s="294"/>
      <c r="I67" s="191"/>
      <c r="J67" s="191"/>
      <c r="K67" s="191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</row>
    <row r="68" spans="8:30" s="162" customFormat="1" x14ac:dyDescent="0.2">
      <c r="H68" s="294"/>
      <c r="I68" s="191"/>
      <c r="J68" s="191"/>
      <c r="K68" s="191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</row>
    <row r="69" spans="8:30" s="162" customFormat="1" x14ac:dyDescent="0.2">
      <c r="H69" s="294"/>
      <c r="I69" s="191"/>
      <c r="J69" s="191"/>
      <c r="K69" s="191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</row>
    <row r="70" spans="8:30" s="162" customFormat="1" x14ac:dyDescent="0.2">
      <c r="H70" s="294"/>
      <c r="I70" s="191"/>
      <c r="J70" s="191"/>
      <c r="K70" s="191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</row>
    <row r="71" spans="8:30" s="162" customFormat="1" x14ac:dyDescent="0.2">
      <c r="H71" s="294"/>
      <c r="I71" s="191"/>
      <c r="J71" s="191"/>
      <c r="K71" s="191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</row>
    <row r="72" spans="8:30" s="162" customFormat="1" x14ac:dyDescent="0.2">
      <c r="H72" s="294"/>
      <c r="I72" s="191"/>
      <c r="J72" s="191"/>
      <c r="K72" s="191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</row>
    <row r="73" spans="8:30" s="162" customFormat="1" x14ac:dyDescent="0.2">
      <c r="H73" s="294"/>
      <c r="I73" s="191"/>
      <c r="J73" s="191"/>
      <c r="K73" s="191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</row>
    <row r="74" spans="8:30" s="162" customFormat="1" x14ac:dyDescent="0.2">
      <c r="H74" s="294"/>
      <c r="I74" s="191"/>
      <c r="J74" s="191"/>
      <c r="K74" s="191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</row>
    <row r="75" spans="8:30" s="162" customFormat="1" x14ac:dyDescent="0.2">
      <c r="H75" s="294"/>
      <c r="I75" s="191"/>
      <c r="J75" s="191"/>
      <c r="K75" s="191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</row>
    <row r="76" spans="8:30" s="162" customFormat="1" x14ac:dyDescent="0.2">
      <c r="H76" s="294"/>
      <c r="I76" s="191"/>
      <c r="J76" s="191"/>
      <c r="K76" s="191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</row>
    <row r="77" spans="8:30" s="162" customFormat="1" x14ac:dyDescent="0.2">
      <c r="H77" s="294"/>
      <c r="I77" s="191"/>
      <c r="J77" s="191"/>
      <c r="K77" s="191"/>
      <c r="L77" s="322"/>
      <c r="M77" s="322"/>
      <c r="N77" s="322"/>
      <c r="O77" s="322"/>
      <c r="P77" s="322"/>
      <c r="Q77" s="322"/>
      <c r="R77" s="322"/>
      <c r="S77" s="322"/>
      <c r="T77" s="322"/>
      <c r="U77" s="322"/>
      <c r="V77" s="322"/>
      <c r="W77" s="322"/>
      <c r="X77" s="322"/>
      <c r="Y77" s="322"/>
      <c r="Z77" s="322"/>
      <c r="AA77" s="322"/>
      <c r="AB77" s="322"/>
      <c r="AC77" s="322"/>
      <c r="AD77" s="322"/>
    </row>
    <row r="78" spans="8:30" s="162" customFormat="1" x14ac:dyDescent="0.2">
      <c r="H78" s="294"/>
      <c r="I78" s="191"/>
      <c r="J78" s="191"/>
      <c r="K78" s="191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  <c r="AA78" s="322"/>
      <c r="AB78" s="322"/>
      <c r="AC78" s="322"/>
      <c r="AD78" s="322"/>
    </row>
    <row r="79" spans="8:30" s="162" customFormat="1" x14ac:dyDescent="0.2">
      <c r="H79" s="294"/>
      <c r="I79" s="191"/>
      <c r="J79" s="191"/>
      <c r="K79" s="191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  <c r="AA79" s="322"/>
      <c r="AB79" s="322"/>
      <c r="AC79" s="322"/>
      <c r="AD79" s="322"/>
    </row>
    <row r="80" spans="8:30" s="162" customFormat="1" x14ac:dyDescent="0.2">
      <c r="H80" s="294"/>
      <c r="I80" s="191"/>
      <c r="J80" s="191"/>
      <c r="K80" s="191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X80" s="322"/>
      <c r="Y80" s="322"/>
      <c r="Z80" s="322"/>
      <c r="AA80" s="322"/>
      <c r="AB80" s="322"/>
      <c r="AC80" s="322"/>
      <c r="AD80" s="322"/>
    </row>
    <row r="81" spans="8:30" s="162" customFormat="1" x14ac:dyDescent="0.2">
      <c r="H81" s="294"/>
      <c r="I81" s="191"/>
      <c r="J81" s="191"/>
      <c r="K81" s="191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</row>
    <row r="82" spans="8:30" s="162" customFormat="1" x14ac:dyDescent="0.2">
      <c r="H82" s="294"/>
      <c r="I82" s="191"/>
      <c r="J82" s="191"/>
      <c r="K82" s="191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  <c r="AB82" s="322"/>
      <c r="AC82" s="322"/>
      <c r="AD82" s="322"/>
    </row>
    <row r="83" spans="8:30" s="162" customFormat="1" x14ac:dyDescent="0.2">
      <c r="H83" s="294"/>
      <c r="I83" s="191"/>
      <c r="J83" s="191"/>
      <c r="K83" s="191"/>
      <c r="L83" s="322"/>
      <c r="M83" s="322"/>
      <c r="N83" s="322"/>
      <c r="O83" s="322"/>
      <c r="P83" s="322"/>
      <c r="Q83" s="322"/>
      <c r="R83" s="322"/>
      <c r="S83" s="322"/>
      <c r="T83" s="322"/>
      <c r="U83" s="322"/>
      <c r="V83" s="322"/>
      <c r="W83" s="322"/>
      <c r="X83" s="322"/>
      <c r="Y83" s="322"/>
      <c r="Z83" s="322"/>
      <c r="AA83" s="322"/>
      <c r="AB83" s="322"/>
      <c r="AC83" s="322"/>
      <c r="AD83" s="322"/>
    </row>
    <row r="84" spans="8:30" s="162" customFormat="1" x14ac:dyDescent="0.2">
      <c r="H84" s="294"/>
      <c r="I84" s="191"/>
      <c r="J84" s="191"/>
      <c r="K84" s="191"/>
      <c r="L84" s="322"/>
      <c r="M84" s="322"/>
      <c r="N84" s="322"/>
      <c r="O84" s="322"/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  <c r="AA84" s="322"/>
      <c r="AB84" s="322"/>
      <c r="AC84" s="322"/>
      <c r="AD84" s="322"/>
    </row>
    <row r="85" spans="8:30" s="162" customFormat="1" x14ac:dyDescent="0.2">
      <c r="H85" s="294"/>
      <c r="I85" s="191"/>
      <c r="J85" s="191"/>
      <c r="K85" s="191"/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  <c r="AA85" s="322"/>
      <c r="AB85" s="322"/>
      <c r="AC85" s="322"/>
      <c r="AD85" s="322"/>
    </row>
    <row r="86" spans="8:30" s="162" customFormat="1" x14ac:dyDescent="0.2">
      <c r="H86" s="294"/>
      <c r="I86" s="191"/>
      <c r="J86" s="191"/>
      <c r="K86" s="191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  <c r="AA86" s="322"/>
      <c r="AB86" s="322"/>
      <c r="AC86" s="322"/>
      <c r="AD86" s="322"/>
    </row>
    <row r="87" spans="8:30" s="162" customFormat="1" x14ac:dyDescent="0.2">
      <c r="H87" s="294"/>
      <c r="I87" s="191"/>
      <c r="J87" s="191"/>
      <c r="K87" s="191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2"/>
      <c r="AD87" s="322"/>
    </row>
    <row r="88" spans="8:30" s="162" customFormat="1" x14ac:dyDescent="0.2">
      <c r="H88" s="294"/>
      <c r="I88" s="191"/>
      <c r="J88" s="191"/>
      <c r="K88" s="191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</row>
    <row r="89" spans="8:30" s="162" customFormat="1" x14ac:dyDescent="0.2">
      <c r="H89" s="294"/>
      <c r="I89" s="191"/>
      <c r="J89" s="191"/>
      <c r="K89" s="191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</row>
    <row r="90" spans="8:30" s="162" customFormat="1" x14ac:dyDescent="0.2">
      <c r="H90" s="294"/>
      <c r="I90" s="191"/>
      <c r="J90" s="191"/>
      <c r="K90" s="191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  <c r="AB90" s="322"/>
      <c r="AC90" s="322"/>
      <c r="AD90" s="322"/>
    </row>
    <row r="91" spans="8:30" s="162" customFormat="1" x14ac:dyDescent="0.2">
      <c r="H91" s="294"/>
      <c r="I91" s="191"/>
      <c r="J91" s="191"/>
      <c r="K91" s="191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</row>
    <row r="92" spans="8:30" s="162" customFormat="1" x14ac:dyDescent="0.2">
      <c r="H92" s="294"/>
      <c r="I92" s="191"/>
      <c r="J92" s="191"/>
      <c r="K92" s="191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2"/>
    </row>
    <row r="93" spans="8:30" s="162" customFormat="1" x14ac:dyDescent="0.2">
      <c r="H93" s="294"/>
      <c r="I93" s="191"/>
      <c r="J93" s="191"/>
      <c r="K93" s="191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</row>
    <row r="94" spans="8:30" s="162" customFormat="1" x14ac:dyDescent="0.2">
      <c r="H94" s="294"/>
      <c r="I94" s="191"/>
      <c r="J94" s="191"/>
      <c r="K94" s="191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</row>
  </sheetData>
  <mergeCells count="4">
    <mergeCell ref="A1:G1"/>
    <mergeCell ref="H1:J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J83"/>
  <sheetViews>
    <sheetView zoomScale="70" zoomScaleNormal="70" workbookViewId="0">
      <selection activeCell="A6" sqref="A6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6" width="13.42578125" style="28" customWidth="1"/>
    <col min="7" max="7" width="14.5703125" style="10" customWidth="1"/>
    <col min="8" max="10" width="11.85546875" style="10" bestFit="1" customWidth="1"/>
    <col min="11" max="16384" width="11.42578125" style="10"/>
  </cols>
  <sheetData>
    <row r="1" spans="1:10" ht="32.25" customHeight="1" x14ac:dyDescent="0.2">
      <c r="A1" s="351" t="s">
        <v>120</v>
      </c>
      <c r="B1" s="351"/>
      <c r="C1" s="351"/>
      <c r="D1" s="351"/>
      <c r="E1" s="351"/>
      <c r="F1" s="351"/>
      <c r="G1" s="353"/>
      <c r="H1" s="358"/>
      <c r="I1" s="354"/>
      <c r="J1" s="359"/>
    </row>
    <row r="2" spans="1:10" ht="27.75" customHeight="1" x14ac:dyDescent="0.2">
      <c r="A2" s="360" t="s">
        <v>254</v>
      </c>
      <c r="B2" s="360"/>
      <c r="C2" s="360"/>
      <c r="D2" s="360"/>
      <c r="E2" s="360"/>
      <c r="F2" s="360"/>
      <c r="G2" s="361"/>
      <c r="H2" s="358" t="s">
        <v>249</v>
      </c>
      <c r="I2" s="354"/>
      <c r="J2" s="359"/>
    </row>
    <row r="3" spans="1:10" ht="38.25" x14ac:dyDescent="0.2">
      <c r="A3" s="310" t="s">
        <v>130</v>
      </c>
      <c r="B3" s="311">
        <v>2015</v>
      </c>
      <c r="C3" s="312">
        <v>2016</v>
      </c>
      <c r="D3" s="312">
        <v>2017</v>
      </c>
      <c r="E3" s="312">
        <v>2018</v>
      </c>
      <c r="F3" s="313" t="s">
        <v>259</v>
      </c>
      <c r="G3" s="314" t="s">
        <v>261</v>
      </c>
      <c r="H3" s="315">
        <v>2018</v>
      </c>
      <c r="I3" s="313" t="s">
        <v>259</v>
      </c>
      <c r="J3" s="316" t="s">
        <v>261</v>
      </c>
    </row>
    <row r="4" spans="1:10" x14ac:dyDescent="0.2">
      <c r="A4" s="55" t="s">
        <v>218</v>
      </c>
      <c r="B4" s="56"/>
      <c r="C4" s="56"/>
      <c r="D4" s="56">
        <v>494.38923069999998</v>
      </c>
      <c r="E4" s="56">
        <v>720.252748</v>
      </c>
      <c r="F4" s="56">
        <v>1122.0888910000001</v>
      </c>
      <c r="G4" s="139">
        <v>1254.6228390000001</v>
      </c>
      <c r="H4" s="273">
        <v>719.73779969999998</v>
      </c>
      <c r="I4" s="56">
        <v>1122.0888910000001</v>
      </c>
      <c r="J4" s="274">
        <v>1254.6228395000001</v>
      </c>
    </row>
    <row r="5" spans="1:10" x14ac:dyDescent="0.2">
      <c r="A5" s="55" t="s">
        <v>73</v>
      </c>
      <c r="B5" s="58">
        <v>3210</v>
      </c>
      <c r="C5" s="58">
        <v>3775.1032083659802</v>
      </c>
      <c r="D5" s="58">
        <v>3963.82142506838</v>
      </c>
      <c r="E5" s="58">
        <v>3693.1400650303603</v>
      </c>
      <c r="F5" s="58">
        <v>4037.9348037999998</v>
      </c>
      <c r="G5" s="119">
        <v>4004.7969621000002</v>
      </c>
      <c r="H5" s="275">
        <v>3533.9068631</v>
      </c>
      <c r="I5" s="58">
        <v>3868.6346408475679</v>
      </c>
      <c r="J5" s="276">
        <v>3835.514978712833</v>
      </c>
    </row>
    <row r="6" spans="1:10" x14ac:dyDescent="0.2">
      <c r="A6" s="55" t="s">
        <v>74</v>
      </c>
      <c r="B6" s="58">
        <v>104</v>
      </c>
      <c r="C6" s="58"/>
      <c r="D6" s="58"/>
      <c r="E6" s="58"/>
      <c r="F6" s="58"/>
      <c r="G6" s="119"/>
      <c r="H6" s="275"/>
      <c r="I6" s="58"/>
      <c r="J6" s="276"/>
    </row>
    <row r="7" spans="1:10" x14ac:dyDescent="0.2">
      <c r="A7" s="55" t="s">
        <v>212</v>
      </c>
      <c r="B7" s="58"/>
      <c r="C7" s="58"/>
      <c r="D7" s="58">
        <v>937.56976679999991</v>
      </c>
      <c r="E7" s="58">
        <v>736.22973737999996</v>
      </c>
      <c r="F7" s="58">
        <v>0</v>
      </c>
      <c r="G7" s="276"/>
      <c r="H7" s="275">
        <v>736.22973737999996</v>
      </c>
      <c r="I7" s="58">
        <v>0</v>
      </c>
      <c r="J7" s="276">
        <v>0</v>
      </c>
    </row>
    <row r="8" spans="1:10" x14ac:dyDescent="0.2">
      <c r="A8" s="55" t="s">
        <v>75</v>
      </c>
      <c r="B8" s="59">
        <v>66393</v>
      </c>
      <c r="C8" s="59">
        <v>72046.813577415785</v>
      </c>
      <c r="D8" s="59">
        <v>74495.458264265631</v>
      </c>
      <c r="E8" s="59">
        <v>69798.619899312456</v>
      </c>
      <c r="F8" s="59">
        <v>91336.312541079998</v>
      </c>
      <c r="G8" s="140">
        <v>92253.061852769999</v>
      </c>
      <c r="H8" s="277">
        <v>66357.395156002007</v>
      </c>
      <c r="I8" s="59">
        <v>81406.438975110214</v>
      </c>
      <c r="J8" s="278">
        <v>82188.668421657625</v>
      </c>
    </row>
    <row r="9" spans="1:10" x14ac:dyDescent="0.2">
      <c r="A9" s="58" t="s">
        <v>149</v>
      </c>
      <c r="B9" s="58">
        <v>519</v>
      </c>
      <c r="C9" s="58">
        <v>562.28167299999996</v>
      </c>
      <c r="D9" s="58">
        <v>587.75667891800003</v>
      </c>
      <c r="E9" s="58">
        <v>367.13232267000001</v>
      </c>
      <c r="F9" s="58">
        <v>836.11809817000005</v>
      </c>
      <c r="G9" s="119">
        <v>920.20647491</v>
      </c>
      <c r="H9" s="275">
        <v>367.13232319999997</v>
      </c>
      <c r="I9" s="58">
        <v>836.11809817000005</v>
      </c>
      <c r="J9" s="276">
        <v>920.20647491</v>
      </c>
    </row>
    <row r="10" spans="1:10" x14ac:dyDescent="0.2">
      <c r="A10" s="55" t="s">
        <v>76</v>
      </c>
      <c r="B10" s="60">
        <v>2472</v>
      </c>
      <c r="C10" s="60">
        <v>2705.4907136500001</v>
      </c>
      <c r="D10" s="60">
        <v>4087.429529</v>
      </c>
      <c r="E10" s="60">
        <v>5108.2578966000001</v>
      </c>
      <c r="F10" s="60">
        <v>9789.219411</v>
      </c>
      <c r="G10" s="141">
        <v>9386.4008869999998</v>
      </c>
      <c r="H10" s="279">
        <v>5108.2578978000001</v>
      </c>
      <c r="I10" s="60">
        <v>9789.219411</v>
      </c>
      <c r="J10" s="280">
        <v>9386.4008869999998</v>
      </c>
    </row>
    <row r="11" spans="1:10" x14ac:dyDescent="0.2">
      <c r="A11" s="55" t="s">
        <v>215</v>
      </c>
      <c r="B11" s="58">
        <v>7503</v>
      </c>
      <c r="C11" s="58">
        <v>7860.59308014</v>
      </c>
      <c r="D11" s="58">
        <v>7088.9805865899998</v>
      </c>
      <c r="E11" s="58">
        <v>6192.21750892</v>
      </c>
      <c r="F11" s="58">
        <v>7269.6302553799997</v>
      </c>
      <c r="G11" s="119">
        <v>7061.0416623399997</v>
      </c>
      <c r="H11" s="275">
        <v>6192.21750892</v>
      </c>
      <c r="I11" s="58">
        <v>7269.6302553799997</v>
      </c>
      <c r="J11" s="276">
        <v>7061.0416623399997</v>
      </c>
    </row>
    <row r="12" spans="1:10" x14ac:dyDescent="0.2">
      <c r="A12" s="55" t="s">
        <v>77</v>
      </c>
      <c r="B12" s="58">
        <v>221017</v>
      </c>
      <c r="C12" s="58">
        <v>229983.63194027726</v>
      </c>
      <c r="D12" s="58">
        <v>230054.64336983109</v>
      </c>
      <c r="E12" s="58">
        <v>217748.61119255793</v>
      </c>
      <c r="F12" s="58">
        <v>224626.05722675158</v>
      </c>
      <c r="G12" s="119">
        <v>225779.25646441677</v>
      </c>
      <c r="H12" s="275">
        <v>207961.39807489846</v>
      </c>
      <c r="I12" s="58">
        <v>212535.95540834931</v>
      </c>
      <c r="J12" s="276">
        <v>213884.64750220516</v>
      </c>
    </row>
    <row r="13" spans="1:10" x14ac:dyDescent="0.2">
      <c r="A13" s="55" t="s">
        <v>217</v>
      </c>
      <c r="B13" s="58"/>
      <c r="C13" s="58"/>
      <c r="D13" s="58">
        <v>155.042338</v>
      </c>
      <c r="E13" s="58">
        <v>206.74749700000001</v>
      </c>
      <c r="F13" s="58">
        <v>259.94641899999999</v>
      </c>
      <c r="G13" s="119">
        <v>272.26638100000002</v>
      </c>
      <c r="H13" s="275">
        <v>206.74749700000001</v>
      </c>
      <c r="I13" s="58">
        <v>259.94641899999999</v>
      </c>
      <c r="J13" s="276">
        <v>272.26638100000002</v>
      </c>
    </row>
    <row r="14" spans="1:10" x14ac:dyDescent="0.2">
      <c r="A14" s="55" t="s">
        <v>78</v>
      </c>
      <c r="B14" s="58">
        <v>19657</v>
      </c>
      <c r="C14" s="58">
        <v>21033.290150000001</v>
      </c>
      <c r="D14" s="58">
        <v>28275.597258999998</v>
      </c>
      <c r="E14" s="58">
        <v>28233.403021999999</v>
      </c>
      <c r="F14" s="58">
        <v>42193.108132000001</v>
      </c>
      <c r="G14" s="119">
        <v>42452.729928000001</v>
      </c>
      <c r="H14" s="275">
        <v>17139.733208170001</v>
      </c>
      <c r="I14" s="58">
        <v>25987.322637820002</v>
      </c>
      <c r="J14" s="276">
        <v>26295.815910500001</v>
      </c>
    </row>
    <row r="15" spans="1:10" x14ac:dyDescent="0.2">
      <c r="A15" s="55" t="s">
        <v>79</v>
      </c>
      <c r="B15" s="86">
        <v>1686</v>
      </c>
      <c r="C15" s="138">
        <v>1727.9492680000001</v>
      </c>
      <c r="D15" s="138">
        <v>2260.1639559999999</v>
      </c>
      <c r="E15" s="138">
        <v>1446.9296899999999</v>
      </c>
      <c r="F15" s="138">
        <v>1247.3796090000001</v>
      </c>
      <c r="G15" s="272">
        <v>1284.4097360000001</v>
      </c>
      <c r="H15" s="281">
        <v>1446.9296899999999</v>
      </c>
      <c r="I15" s="138">
        <v>1247.3796090000001</v>
      </c>
      <c r="J15" s="282">
        <v>1284.4097360000001</v>
      </c>
    </row>
    <row r="16" spans="1:10" x14ac:dyDescent="0.2">
      <c r="A16" s="55" t="s">
        <v>234</v>
      </c>
      <c r="B16" s="86"/>
      <c r="C16" s="138"/>
      <c r="D16" s="138"/>
      <c r="E16" s="138">
        <v>61.669911999999997</v>
      </c>
      <c r="F16" s="138">
        <v>366.61321776836439</v>
      </c>
      <c r="G16" s="272">
        <v>389.36790974196288</v>
      </c>
      <c r="H16" s="281">
        <v>61.656566269999999</v>
      </c>
      <c r="I16" s="138">
        <v>366.6132101801519</v>
      </c>
      <c r="J16" s="282">
        <v>389.36790778107667</v>
      </c>
    </row>
    <row r="17" spans="1:10" x14ac:dyDescent="0.2">
      <c r="A17" s="55" t="s">
        <v>184</v>
      </c>
      <c r="B17" s="86">
        <v>185</v>
      </c>
      <c r="C17" s="138">
        <v>213.55742799999999</v>
      </c>
      <c r="D17" s="138">
        <v>285.31678599999998</v>
      </c>
      <c r="E17" s="138">
        <v>247.86173600000001</v>
      </c>
      <c r="F17" s="138">
        <v>257.134837</v>
      </c>
      <c r="G17" s="272">
        <v>247.89938699999999</v>
      </c>
      <c r="H17" s="281">
        <v>247.86173600000001</v>
      </c>
      <c r="I17" s="138">
        <v>257.134837</v>
      </c>
      <c r="J17" s="282">
        <v>247.89938699999999</v>
      </c>
    </row>
    <row r="18" spans="1:10" x14ac:dyDescent="0.2">
      <c r="A18" s="55" t="s">
        <v>80</v>
      </c>
      <c r="B18" s="58">
        <v>9884</v>
      </c>
      <c r="C18" s="58">
        <v>10549.429823</v>
      </c>
      <c r="D18" s="58">
        <v>13100.271393000001</v>
      </c>
      <c r="E18" s="58">
        <v>12855.190569</v>
      </c>
      <c r="F18" s="58">
        <v>14557.306977</v>
      </c>
      <c r="G18" s="119">
        <v>14448.265893</v>
      </c>
      <c r="H18" s="275">
        <v>11838.063186490001</v>
      </c>
      <c r="I18" s="58">
        <v>13268.523521249999</v>
      </c>
      <c r="J18" s="276">
        <v>13182.877037529999</v>
      </c>
    </row>
    <row r="19" spans="1:10" x14ac:dyDescent="0.2">
      <c r="A19" s="55" t="s">
        <v>81</v>
      </c>
      <c r="B19" s="58">
        <v>2559</v>
      </c>
      <c r="C19" s="58">
        <v>2324.3544745500003</v>
      </c>
      <c r="D19" s="58">
        <v>2557.3237183299998</v>
      </c>
      <c r="E19" s="58">
        <v>2999.21291539</v>
      </c>
      <c r="F19" s="58">
        <v>2650.9361171300002</v>
      </c>
      <c r="G19" s="119">
        <v>2623.6762381600001</v>
      </c>
      <c r="H19" s="275">
        <v>2894.2766131200001</v>
      </c>
      <c r="I19" s="58">
        <v>2446.5292151180001</v>
      </c>
      <c r="J19" s="276">
        <v>2421.728488876</v>
      </c>
    </row>
    <row r="20" spans="1:10" ht="11.25" customHeight="1" x14ac:dyDescent="0.2">
      <c r="A20" s="55" t="s">
        <v>197</v>
      </c>
      <c r="B20" s="58">
        <v>319</v>
      </c>
      <c r="C20" s="58">
        <v>510.835734</v>
      </c>
      <c r="D20" s="58">
        <v>961.44265600000006</v>
      </c>
      <c r="E20" s="58"/>
      <c r="F20" s="58"/>
      <c r="G20" s="119">
        <v>121.59372399999999</v>
      </c>
      <c r="H20" s="275"/>
      <c r="I20" s="58"/>
      <c r="J20" s="276">
        <v>121.59372399999999</v>
      </c>
    </row>
    <row r="21" spans="1:10" ht="11.25" customHeight="1" x14ac:dyDescent="0.2">
      <c r="A21" s="55" t="s">
        <v>82</v>
      </c>
      <c r="B21" s="58">
        <v>3501</v>
      </c>
      <c r="C21" s="58">
        <v>3422.9115569999999</v>
      </c>
      <c r="D21" s="58">
        <v>3604.7922010000002</v>
      </c>
      <c r="E21" s="58">
        <v>3550.9635320000002</v>
      </c>
      <c r="F21" s="58">
        <v>2097.2192060000002</v>
      </c>
      <c r="G21" s="119">
        <v>2128.9189919999999</v>
      </c>
      <c r="H21" s="275">
        <v>3550.9635320000002</v>
      </c>
      <c r="I21" s="58">
        <v>2097.2192060000002</v>
      </c>
      <c r="J21" s="276">
        <v>2128.9189919999999</v>
      </c>
    </row>
    <row r="22" spans="1:10" x14ac:dyDescent="0.2">
      <c r="A22" s="55" t="s">
        <v>83</v>
      </c>
      <c r="B22" s="58">
        <v>6733</v>
      </c>
      <c r="C22" s="58">
        <v>9857.1744423500004</v>
      </c>
      <c r="D22" s="58">
        <v>10982.175148979999</v>
      </c>
      <c r="E22" s="58">
        <v>11198.9004989</v>
      </c>
      <c r="F22" s="58">
        <v>7297.1855267800001</v>
      </c>
      <c r="G22" s="139">
        <v>7555.7289070200004</v>
      </c>
      <c r="H22" s="275">
        <v>8428.05080198</v>
      </c>
      <c r="I22" s="58">
        <v>7297.1855267800001</v>
      </c>
      <c r="J22" s="276">
        <v>7555.7289070200004</v>
      </c>
    </row>
    <row r="23" spans="1:10" x14ac:dyDescent="0.2">
      <c r="A23" s="55" t="s">
        <v>224</v>
      </c>
      <c r="B23" s="58"/>
      <c r="C23" s="58"/>
      <c r="D23" s="58">
        <v>51.484668999999997</v>
      </c>
      <c r="E23" s="58">
        <v>29.453568000000001</v>
      </c>
      <c r="F23" s="58">
        <v>62.186200999999997</v>
      </c>
      <c r="G23" s="139">
        <v>62.49465</v>
      </c>
      <c r="H23" s="275">
        <v>29.453568000000001</v>
      </c>
      <c r="I23" s="58">
        <v>62.186200999999997</v>
      </c>
      <c r="J23" s="276">
        <v>62.49465</v>
      </c>
    </row>
    <row r="24" spans="1:10" x14ac:dyDescent="0.2">
      <c r="A24" s="55" t="s">
        <v>84</v>
      </c>
      <c r="B24" s="58">
        <v>54315.280417440001</v>
      </c>
      <c r="C24" s="58">
        <v>56445.988857699995</v>
      </c>
      <c r="D24" s="58">
        <v>75438.04931480001</v>
      </c>
      <c r="E24" s="58">
        <v>69972.160990499149</v>
      </c>
      <c r="F24" s="58">
        <v>88568.760959917956</v>
      </c>
      <c r="G24" s="139">
        <v>89420.113623439742</v>
      </c>
      <c r="H24" s="275">
        <v>59291.344532689669</v>
      </c>
      <c r="I24" s="58">
        <v>70521.163242696886</v>
      </c>
      <c r="J24" s="276">
        <v>70499.499812272261</v>
      </c>
    </row>
    <row r="25" spans="1:10" ht="13.5" customHeight="1" x14ac:dyDescent="0.2">
      <c r="A25" s="55" t="s">
        <v>204</v>
      </c>
      <c r="B25" s="58">
        <v>0</v>
      </c>
      <c r="C25" s="58">
        <v>2856.76437885</v>
      </c>
      <c r="D25" s="58">
        <v>3595.5517213200001</v>
      </c>
      <c r="E25" s="58">
        <v>3554.3736791000001</v>
      </c>
      <c r="F25" s="58">
        <v>4826.1406684000003</v>
      </c>
      <c r="G25" s="139">
        <v>4905.7793227000002</v>
      </c>
      <c r="H25" s="275">
        <v>3554.3736742999999</v>
      </c>
      <c r="I25" s="58">
        <v>4826.1406684000003</v>
      </c>
      <c r="J25" s="276">
        <v>4905.7793227000002</v>
      </c>
    </row>
    <row r="26" spans="1:10" ht="13.5" customHeight="1" x14ac:dyDescent="0.2">
      <c r="A26" s="55" t="s">
        <v>206</v>
      </c>
      <c r="B26" s="58">
        <v>22970</v>
      </c>
      <c r="C26" s="58">
        <v>31273.47162394</v>
      </c>
      <c r="D26" s="58">
        <v>30773.0515825</v>
      </c>
      <c r="E26" s="58">
        <v>26399.732758580001</v>
      </c>
      <c r="F26" s="58">
        <v>36672.631652609998</v>
      </c>
      <c r="G26" s="139">
        <v>40682.524860500002</v>
      </c>
      <c r="H26" s="275">
        <v>26399.732773250002</v>
      </c>
      <c r="I26" s="58">
        <v>36672.631652609998</v>
      </c>
      <c r="J26" s="276">
        <v>40682.524860500002</v>
      </c>
    </row>
    <row r="27" spans="1:10" ht="13.9" customHeight="1" x14ac:dyDescent="0.2">
      <c r="A27" s="55" t="s">
        <v>85</v>
      </c>
      <c r="B27" s="58">
        <v>4590</v>
      </c>
      <c r="C27" s="58">
        <v>5818.9213259999997</v>
      </c>
      <c r="D27" s="58">
        <v>5764.7054470000003</v>
      </c>
      <c r="E27" s="58">
        <v>5599.4847220000001</v>
      </c>
      <c r="F27" s="58">
        <v>6430.5234719999999</v>
      </c>
      <c r="G27" s="139">
        <v>6491.702088</v>
      </c>
      <c r="H27" s="275">
        <v>5171.640539</v>
      </c>
      <c r="I27" s="58">
        <v>5950.4197530000001</v>
      </c>
      <c r="J27" s="276">
        <v>6015.4712079999999</v>
      </c>
    </row>
    <row r="28" spans="1:10" x14ac:dyDescent="0.2">
      <c r="A28" s="55" t="s">
        <v>86</v>
      </c>
      <c r="B28" s="58">
        <v>14718</v>
      </c>
      <c r="C28" s="58">
        <v>19010.852249</v>
      </c>
      <c r="D28" s="58">
        <v>22373.895826</v>
      </c>
      <c r="E28" s="58">
        <v>21142.102086999999</v>
      </c>
      <c r="F28" s="58">
        <v>25069.825226000001</v>
      </c>
      <c r="G28" s="139">
        <v>24913.414417</v>
      </c>
      <c r="H28" s="275">
        <v>21142.102191329999</v>
      </c>
      <c r="I28" s="58">
        <v>25069.825224749999</v>
      </c>
      <c r="J28" s="276">
        <v>24913.414416709998</v>
      </c>
    </row>
    <row r="29" spans="1:10" ht="13.5" customHeight="1" x14ac:dyDescent="0.2">
      <c r="A29" s="55" t="s">
        <v>190</v>
      </c>
      <c r="B29" s="58">
        <v>91</v>
      </c>
      <c r="C29" s="58">
        <v>81.844166712113818</v>
      </c>
      <c r="D29" s="58"/>
      <c r="E29" s="58"/>
      <c r="F29" s="58"/>
      <c r="G29" s="139"/>
      <c r="H29" s="275"/>
      <c r="I29" s="58"/>
      <c r="J29" s="276"/>
    </row>
    <row r="30" spans="1:10" x14ac:dyDescent="0.2">
      <c r="A30" s="55" t="s">
        <v>87</v>
      </c>
      <c r="B30" s="58">
        <v>300</v>
      </c>
      <c r="C30" s="58">
        <v>452.82751100000002</v>
      </c>
      <c r="D30" s="58">
        <v>518.57550000000003</v>
      </c>
      <c r="E30" s="58">
        <v>481.26369699999998</v>
      </c>
      <c r="F30" s="58">
        <v>452.06367</v>
      </c>
      <c r="G30" s="139">
        <v>419.25126299999999</v>
      </c>
      <c r="H30" s="275">
        <v>481.26369690000001</v>
      </c>
      <c r="I30" s="58">
        <v>452.06366989999998</v>
      </c>
      <c r="J30" s="276">
        <v>419.25126330000001</v>
      </c>
    </row>
    <row r="31" spans="1:10" x14ac:dyDescent="0.2">
      <c r="A31" s="55" t="s">
        <v>223</v>
      </c>
      <c r="B31" s="58">
        <v>1525</v>
      </c>
      <c r="C31" s="58">
        <v>1512.2083750685899</v>
      </c>
      <c r="D31" s="58">
        <v>247.77060528468002</v>
      </c>
      <c r="E31" s="58">
        <v>173.12081577533002</v>
      </c>
      <c r="F31" s="58">
        <v>264.27329529999997</v>
      </c>
      <c r="G31" s="139">
        <v>266.45146625000001</v>
      </c>
      <c r="H31" s="275">
        <v>173.12094164000001</v>
      </c>
      <c r="I31" s="58">
        <v>264.2732952889038</v>
      </c>
      <c r="J31" s="276">
        <v>266.45146621569859</v>
      </c>
    </row>
    <row r="32" spans="1:10" x14ac:dyDescent="0.2">
      <c r="A32" s="55" t="s">
        <v>88</v>
      </c>
      <c r="B32" s="58">
        <v>141782</v>
      </c>
      <c r="C32" s="58">
        <v>157586.483599</v>
      </c>
      <c r="D32" s="58">
        <v>166487.14105899999</v>
      </c>
      <c r="E32" s="58">
        <v>158583.807497</v>
      </c>
      <c r="F32" s="58">
        <v>183468.77592099999</v>
      </c>
      <c r="G32" s="139">
        <v>186913.37525499999</v>
      </c>
      <c r="H32" s="275">
        <v>151963.71763229999</v>
      </c>
      <c r="I32" s="58">
        <v>177500.14756414</v>
      </c>
      <c r="J32" s="276">
        <v>181116.08165974999</v>
      </c>
    </row>
    <row r="33" spans="1:10" x14ac:dyDescent="0.2">
      <c r="A33" s="55" t="s">
        <v>89</v>
      </c>
      <c r="B33" s="58">
        <v>54607.709806289997</v>
      </c>
      <c r="C33" s="58">
        <v>64232.34337122288</v>
      </c>
      <c r="D33" s="58">
        <v>117966.55344521547</v>
      </c>
      <c r="E33" s="58">
        <v>137177.97663487052</v>
      </c>
      <c r="F33" s="58">
        <v>171521.2330164033</v>
      </c>
      <c r="G33" s="139">
        <v>173983.79873572569</v>
      </c>
      <c r="H33" s="275">
        <v>87839.920615666342</v>
      </c>
      <c r="I33" s="58">
        <v>107395.08838507117</v>
      </c>
      <c r="J33" s="276">
        <v>108964.30192378756</v>
      </c>
    </row>
    <row r="34" spans="1:10" x14ac:dyDescent="0.2">
      <c r="A34" s="55" t="s">
        <v>176</v>
      </c>
      <c r="B34" s="58">
        <v>4339</v>
      </c>
      <c r="C34" s="58">
        <v>7325.8606813900005</v>
      </c>
      <c r="D34" s="58">
        <v>11398.770399999999</v>
      </c>
      <c r="E34" s="58">
        <v>13642.245324</v>
      </c>
      <c r="F34" s="58">
        <v>18208.105569300002</v>
      </c>
      <c r="G34" s="139">
        <v>18864.615644500002</v>
      </c>
      <c r="H34" s="275">
        <v>9975.13159395</v>
      </c>
      <c r="I34" s="58">
        <v>13865.248088369999</v>
      </c>
      <c r="J34" s="276">
        <v>14405.53445911</v>
      </c>
    </row>
    <row r="35" spans="1:10" x14ac:dyDescent="0.2">
      <c r="A35" s="55" t="s">
        <v>90</v>
      </c>
      <c r="B35" s="58">
        <v>13137</v>
      </c>
      <c r="C35" s="58">
        <v>10147.779630000001</v>
      </c>
      <c r="D35" s="58">
        <v>9285.4695859999993</v>
      </c>
      <c r="E35" s="58">
        <v>8657.2299124000001</v>
      </c>
      <c r="F35" s="58">
        <v>8168.9882159999997</v>
      </c>
      <c r="G35" s="139">
        <v>8300.7093339999992</v>
      </c>
      <c r="H35" s="275">
        <v>8499.9238935199992</v>
      </c>
      <c r="I35" s="58">
        <v>8103.8714180799998</v>
      </c>
      <c r="J35" s="276">
        <v>8238.0819938999994</v>
      </c>
    </row>
    <row r="36" spans="1:10" x14ac:dyDescent="0.2">
      <c r="A36" s="55" t="s">
        <v>142</v>
      </c>
      <c r="B36" s="58">
        <v>4016</v>
      </c>
      <c r="C36" s="58">
        <v>2014</v>
      </c>
      <c r="D36" s="58">
        <v>1761</v>
      </c>
      <c r="E36" s="58">
        <v>1203.6874949999999</v>
      </c>
      <c r="F36" s="58">
        <v>1229.2941760000001</v>
      </c>
      <c r="G36" s="119">
        <v>1235.274629</v>
      </c>
      <c r="H36" s="275">
        <v>1203.6874949999999</v>
      </c>
      <c r="I36" s="58">
        <v>1229.2941760000001</v>
      </c>
      <c r="J36" s="276">
        <v>1235.274629</v>
      </c>
    </row>
    <row r="37" spans="1:10" x14ac:dyDescent="0.2">
      <c r="A37" s="55" t="s">
        <v>91</v>
      </c>
      <c r="B37" s="58">
        <v>38666</v>
      </c>
      <c r="C37" s="58">
        <v>40224.599000000002</v>
      </c>
      <c r="D37" s="58">
        <v>49384.631178290001</v>
      </c>
      <c r="E37" s="58">
        <v>47343.603803860002</v>
      </c>
      <c r="F37" s="58">
        <v>55209.691162119998</v>
      </c>
      <c r="G37" s="139">
        <v>55804.141163859997</v>
      </c>
      <c r="H37" s="275">
        <v>42365.394253660001</v>
      </c>
      <c r="I37" s="58">
        <v>49081.096811579999</v>
      </c>
      <c r="J37" s="276">
        <v>49494.952757220002</v>
      </c>
    </row>
    <row r="38" spans="1:10" x14ac:dyDescent="0.2">
      <c r="A38" s="55" t="s">
        <v>92</v>
      </c>
      <c r="B38" s="58">
        <v>405</v>
      </c>
      <c r="C38" s="58">
        <v>383.37565799999999</v>
      </c>
      <c r="D38" s="58">
        <v>464.72040199999998</v>
      </c>
      <c r="E38" s="58">
        <v>453.60370999999998</v>
      </c>
      <c r="F38" s="58">
        <v>612.23765300000002</v>
      </c>
      <c r="G38" s="119">
        <v>618.29761399999995</v>
      </c>
      <c r="H38" s="275">
        <v>453.60370999999998</v>
      </c>
      <c r="I38" s="58">
        <v>612.23765300000002</v>
      </c>
      <c r="J38" s="276">
        <v>618.29761399999995</v>
      </c>
    </row>
    <row r="39" spans="1:10" ht="13.5" customHeight="1" x14ac:dyDescent="0.2">
      <c r="A39" s="55" t="s">
        <v>93</v>
      </c>
      <c r="B39" s="58">
        <v>1161</v>
      </c>
      <c r="C39" s="58">
        <v>1218.1990910578402</v>
      </c>
      <c r="D39" s="58">
        <v>1262.98903845828</v>
      </c>
      <c r="E39" s="58">
        <v>1046.4327731890201</v>
      </c>
      <c r="F39" s="58">
        <v>1386.6275780999999</v>
      </c>
      <c r="G39" s="119">
        <v>1436.1505738999999</v>
      </c>
      <c r="H39" s="275">
        <v>1045.9692055</v>
      </c>
      <c r="I39" s="58">
        <v>1386.6275781276479</v>
      </c>
      <c r="J39" s="276">
        <v>1436.1505738043691</v>
      </c>
    </row>
    <row r="40" spans="1:10" x14ac:dyDescent="0.2">
      <c r="A40" s="55" t="s">
        <v>94</v>
      </c>
      <c r="B40" s="58">
        <v>388</v>
      </c>
      <c r="C40" s="58">
        <v>516.26888014999997</v>
      </c>
      <c r="D40" s="58">
        <v>650.63058032000004</v>
      </c>
      <c r="E40" s="58">
        <v>613.27205786000002</v>
      </c>
      <c r="F40" s="58">
        <v>0</v>
      </c>
      <c r="G40" s="119"/>
      <c r="H40" s="275">
        <v>613.27205786000002</v>
      </c>
      <c r="I40" s="58">
        <v>0</v>
      </c>
      <c r="J40" s="276">
        <v>0</v>
      </c>
    </row>
    <row r="41" spans="1:10" x14ac:dyDescent="0.2">
      <c r="A41" s="55" t="s">
        <v>95</v>
      </c>
      <c r="B41" s="58">
        <v>37633</v>
      </c>
      <c r="C41" s="58">
        <v>39622.264865080004</v>
      </c>
      <c r="D41" s="58">
        <v>46548.502837699998</v>
      </c>
      <c r="E41" s="58">
        <v>41761.871002089996</v>
      </c>
      <c r="F41" s="58">
        <v>47376.171399109997</v>
      </c>
      <c r="G41" s="119">
        <v>46889.302414459999</v>
      </c>
      <c r="H41" s="275">
        <v>38997.422114000001</v>
      </c>
      <c r="I41" s="58">
        <v>43715.990760640001</v>
      </c>
      <c r="J41" s="276">
        <v>43632.240887100001</v>
      </c>
    </row>
    <row r="42" spans="1:10" x14ac:dyDescent="0.2">
      <c r="A42" s="55" t="s">
        <v>96</v>
      </c>
      <c r="B42" s="58">
        <v>2447</v>
      </c>
      <c r="C42" s="58">
        <v>2853.9181410000001</v>
      </c>
      <c r="D42" s="58">
        <v>3367.970519</v>
      </c>
      <c r="E42" s="58">
        <v>1487.8422880000001</v>
      </c>
      <c r="F42" s="58">
        <v>1359.692006</v>
      </c>
      <c r="G42" s="119">
        <v>1358.9341019999999</v>
      </c>
      <c r="H42" s="275">
        <v>83.287519349999997</v>
      </c>
      <c r="I42" s="58">
        <v>81.683202850000001</v>
      </c>
      <c r="J42" s="276">
        <v>82.368279270000002</v>
      </c>
    </row>
    <row r="43" spans="1:10" x14ac:dyDescent="0.2">
      <c r="A43" s="55" t="s">
        <v>191</v>
      </c>
      <c r="B43" s="58">
        <v>7912</v>
      </c>
      <c r="C43" s="58">
        <v>6635.9083085811699</v>
      </c>
      <c r="D43" s="58">
        <v>6600.6688244367506</v>
      </c>
      <c r="E43" s="58">
        <v>5589.389431009</v>
      </c>
      <c r="F43" s="58">
        <v>5523.4717160299997</v>
      </c>
      <c r="G43" s="119">
        <v>5582.8415508400003</v>
      </c>
      <c r="H43" s="275">
        <v>5590.5051868500004</v>
      </c>
      <c r="I43" s="58">
        <v>5523.4717162879533</v>
      </c>
      <c r="J43" s="276">
        <v>5582.8415510632121</v>
      </c>
    </row>
    <row r="44" spans="1:10" x14ac:dyDescent="0.2">
      <c r="A44" s="55" t="s">
        <v>139</v>
      </c>
      <c r="B44" s="58">
        <v>4286</v>
      </c>
      <c r="C44" s="58">
        <v>6276.7626811718064</v>
      </c>
      <c r="D44" s="58">
        <v>9043.6285180783361</v>
      </c>
      <c r="E44" s="58">
        <v>9044.5619549999992</v>
      </c>
      <c r="F44" s="58">
        <v>10808.010104999999</v>
      </c>
      <c r="G44" s="119">
        <v>10844.738267999999</v>
      </c>
      <c r="H44" s="275">
        <v>8822.9018156900001</v>
      </c>
      <c r="I44" s="58">
        <v>10697.85886393</v>
      </c>
      <c r="J44" s="276">
        <v>10734.57349447</v>
      </c>
    </row>
    <row r="45" spans="1:10" x14ac:dyDescent="0.2">
      <c r="A45" s="87" t="s">
        <v>116</v>
      </c>
      <c r="B45" s="70">
        <f>SUM(B4:B44)-B36</f>
        <v>751014.99022372998</v>
      </c>
      <c r="C45" s="70">
        <v>821050.0594646734</v>
      </c>
      <c r="D45" s="70">
        <v>945116.93536188651</v>
      </c>
      <c r="E45" s="70">
        <v>917918.8694499936</v>
      </c>
      <c r="F45" s="70">
        <v>1075933.6007561516</v>
      </c>
      <c r="G45" s="70">
        <v>1089942.8805856341</v>
      </c>
      <c r="H45" s="262">
        <v>809284.63970748626</v>
      </c>
      <c r="I45" s="70">
        <v>931837.96561172768</v>
      </c>
      <c r="J45" s="283">
        <v>944502.02143120591</v>
      </c>
    </row>
    <row r="46" spans="1:10" ht="12.75" customHeight="1" x14ac:dyDescent="0.2">
      <c r="A46" s="55" t="s">
        <v>151</v>
      </c>
      <c r="B46" s="56">
        <v>787</v>
      </c>
      <c r="C46" s="56">
        <v>105.52901799999999</v>
      </c>
      <c r="D46" s="56">
        <v>703.23331299999995</v>
      </c>
      <c r="E46" s="56">
        <v>712.62926300000004</v>
      </c>
      <c r="F46" s="56">
        <v>908.72022500000003</v>
      </c>
      <c r="G46" s="139">
        <v>909.74811399999999</v>
      </c>
      <c r="H46" s="273">
        <v>712.617929</v>
      </c>
      <c r="I46" s="56">
        <v>908.72022549999997</v>
      </c>
      <c r="J46" s="274">
        <v>909.74811380000006</v>
      </c>
    </row>
    <row r="47" spans="1:10" x14ac:dyDescent="0.2">
      <c r="A47" s="55" t="s">
        <v>97</v>
      </c>
      <c r="B47" s="59">
        <v>37499</v>
      </c>
      <c r="C47" s="56">
        <v>41343.058098184178</v>
      </c>
      <c r="D47" s="56">
        <v>52382.624185668516</v>
      </c>
      <c r="E47" s="56">
        <v>5631.5699620997975</v>
      </c>
      <c r="F47" s="56">
        <v>4756.9993536129996</v>
      </c>
      <c r="G47" s="139">
        <v>4751.9161513999998</v>
      </c>
      <c r="H47" s="273">
        <v>5630.6029214618165</v>
      </c>
      <c r="I47" s="56">
        <v>4756.9993532984163</v>
      </c>
      <c r="J47" s="274">
        <v>4751.9161517218345</v>
      </c>
    </row>
    <row r="48" spans="1:10" x14ac:dyDescent="0.2">
      <c r="A48" s="55" t="s">
        <v>98</v>
      </c>
      <c r="B48" s="56">
        <v>187607</v>
      </c>
      <c r="C48" s="56">
        <v>170666.72039057146</v>
      </c>
      <c r="D48" s="56">
        <v>205278.26365023036</v>
      </c>
      <c r="E48" s="56">
        <v>170573.72293993417</v>
      </c>
      <c r="F48" s="56">
        <v>199526.02903409046</v>
      </c>
      <c r="G48" s="139">
        <v>198430.3691381817</v>
      </c>
      <c r="H48" s="273">
        <v>170573.72292605037</v>
      </c>
      <c r="I48" s="56">
        <v>199526.02904640284</v>
      </c>
      <c r="J48" s="274">
        <v>198127.85181017267</v>
      </c>
    </row>
    <row r="49" spans="1:10" x14ac:dyDescent="0.2">
      <c r="A49" s="55" t="s">
        <v>99</v>
      </c>
      <c r="B49" s="58">
        <v>300</v>
      </c>
      <c r="C49" s="56">
        <v>326.74252899999999</v>
      </c>
      <c r="D49" s="58">
        <v>437.86335400000002</v>
      </c>
      <c r="E49" s="58">
        <v>366.12299400000001</v>
      </c>
      <c r="F49" s="58">
        <v>266.58094299999999</v>
      </c>
      <c r="G49" s="119">
        <v>264.58063399999998</v>
      </c>
      <c r="H49" s="275">
        <v>291.45821139999998</v>
      </c>
      <c r="I49" s="58">
        <v>181.05668403000001</v>
      </c>
      <c r="J49" s="276">
        <v>180.12094052</v>
      </c>
    </row>
    <row r="50" spans="1:10" x14ac:dyDescent="0.2">
      <c r="A50" s="55" t="s">
        <v>225</v>
      </c>
      <c r="B50" s="58"/>
      <c r="C50" s="56"/>
      <c r="D50" s="58">
        <v>152.19887399999999</v>
      </c>
      <c r="E50" s="58">
        <v>1570.0974859999999</v>
      </c>
      <c r="F50" s="58">
        <v>2234.0297860000001</v>
      </c>
      <c r="G50" s="119">
        <v>2248.3139740000001</v>
      </c>
      <c r="H50" s="275">
        <v>1646.9720749999999</v>
      </c>
      <c r="I50" s="58">
        <v>2234.0297860000001</v>
      </c>
      <c r="J50" s="276">
        <v>2248.3139740000001</v>
      </c>
    </row>
    <row r="51" spans="1:10" x14ac:dyDescent="0.2">
      <c r="A51" s="55" t="s">
        <v>227</v>
      </c>
      <c r="B51" s="58"/>
      <c r="C51" s="56"/>
      <c r="D51" s="58">
        <v>358.73176100000001</v>
      </c>
      <c r="E51" s="58">
        <v>219.77225200000001</v>
      </c>
      <c r="F51" s="58">
        <v>354.21694600000001</v>
      </c>
      <c r="G51" s="119">
        <v>354.64925699999998</v>
      </c>
      <c r="H51" s="275">
        <v>219.77428</v>
      </c>
      <c r="I51" s="58">
        <v>354.21694600000001</v>
      </c>
      <c r="J51" s="276">
        <v>354.64925699999998</v>
      </c>
    </row>
    <row r="52" spans="1:10" x14ac:dyDescent="0.2">
      <c r="A52" s="55" t="s">
        <v>243</v>
      </c>
      <c r="B52" s="58"/>
      <c r="C52" s="56"/>
      <c r="D52" s="58"/>
      <c r="E52" s="58">
        <v>1245.44810783</v>
      </c>
      <c r="F52" s="58">
        <v>1003.1850855</v>
      </c>
      <c r="G52" s="119">
        <v>980.78743076000001</v>
      </c>
      <c r="H52" s="275">
        <v>1245.4481080200001</v>
      </c>
      <c r="I52" s="58">
        <v>1003.1850855</v>
      </c>
      <c r="J52" s="276">
        <v>980.78743076000001</v>
      </c>
    </row>
    <row r="53" spans="1:10" x14ac:dyDescent="0.2">
      <c r="A53" s="55" t="s">
        <v>100</v>
      </c>
      <c r="B53" s="58">
        <v>5700.4690772599997</v>
      </c>
      <c r="C53" s="56">
        <v>6488.4488064099996</v>
      </c>
      <c r="D53" s="56">
        <v>6879.8623741299998</v>
      </c>
      <c r="E53" s="58">
        <v>3521.8953505100003</v>
      </c>
      <c r="F53" s="58">
        <v>3522.95446829</v>
      </c>
      <c r="G53" s="119">
        <v>3615.6888694200002</v>
      </c>
      <c r="H53" s="273">
        <v>3521.8953505099998</v>
      </c>
      <c r="I53" s="56">
        <v>3522.9544683700001</v>
      </c>
      <c r="J53" s="274">
        <v>3615.6888696300002</v>
      </c>
    </row>
    <row r="54" spans="1:10" x14ac:dyDescent="0.2">
      <c r="A54" s="55" t="s">
        <v>101</v>
      </c>
      <c r="B54" s="58">
        <v>24629</v>
      </c>
      <c r="C54" s="56">
        <v>22029.885595</v>
      </c>
      <c r="D54" s="56">
        <v>21801.136579999999</v>
      </c>
      <c r="E54" s="58">
        <v>18786.657592</v>
      </c>
      <c r="F54" s="58">
        <v>18486.863105</v>
      </c>
      <c r="G54" s="119">
        <v>18098.104252000001</v>
      </c>
      <c r="H54" s="273">
        <v>17479.169782699999</v>
      </c>
      <c r="I54" s="56">
        <v>16807.844627300001</v>
      </c>
      <c r="J54" s="274">
        <v>16381.626804400001</v>
      </c>
    </row>
    <row r="55" spans="1:10" x14ac:dyDescent="0.2">
      <c r="A55" s="55" t="s">
        <v>102</v>
      </c>
      <c r="B55" s="58">
        <v>463945</v>
      </c>
      <c r="C55" s="56">
        <v>586196.94647777406</v>
      </c>
      <c r="D55" s="56">
        <v>601797.84103213076</v>
      </c>
      <c r="E55" s="58">
        <v>559519.66500672745</v>
      </c>
      <c r="F55" s="58">
        <v>647455.49359689432</v>
      </c>
      <c r="G55" s="119">
        <v>651460.87746625033</v>
      </c>
      <c r="H55" s="273">
        <v>501941.78013785538</v>
      </c>
      <c r="I55" s="56">
        <v>583168.40420730982</v>
      </c>
      <c r="J55" s="274">
        <v>588464.60982344369</v>
      </c>
    </row>
    <row r="56" spans="1:10" x14ac:dyDescent="0.2">
      <c r="A56" s="55" t="s">
        <v>177</v>
      </c>
      <c r="B56" s="58">
        <v>315465</v>
      </c>
      <c r="C56" s="56">
        <v>322045.11379820004</v>
      </c>
      <c r="D56" s="56">
        <v>318530.10281090002</v>
      </c>
      <c r="E56" s="58">
        <v>279676.99550248997</v>
      </c>
      <c r="F56" s="58">
        <v>318302.12174069998</v>
      </c>
      <c r="G56" s="139">
        <v>320032.82374209998</v>
      </c>
      <c r="H56" s="273">
        <v>279339.65462848998</v>
      </c>
      <c r="I56" s="56">
        <v>318302.12173997</v>
      </c>
      <c r="J56" s="274">
        <v>320032.82374058</v>
      </c>
    </row>
    <row r="57" spans="1:10" x14ac:dyDescent="0.2">
      <c r="A57" s="55" t="s">
        <v>203</v>
      </c>
      <c r="B57" s="58"/>
      <c r="C57" s="323">
        <v>857</v>
      </c>
      <c r="D57" s="56"/>
      <c r="E57" s="56"/>
      <c r="F57" s="56"/>
      <c r="G57" s="139"/>
      <c r="H57" s="273"/>
      <c r="I57" s="56"/>
      <c r="J57" s="274"/>
    </row>
    <row r="58" spans="1:10" x14ac:dyDescent="0.2">
      <c r="A58" s="55" t="s">
        <v>103</v>
      </c>
      <c r="B58" s="58">
        <v>16755</v>
      </c>
      <c r="C58" s="56">
        <v>16889.13382477947</v>
      </c>
      <c r="D58" s="56">
        <v>17811.317478589557</v>
      </c>
      <c r="E58" s="56">
        <v>17249.269722581001</v>
      </c>
      <c r="F58" s="56">
        <v>15053.073253267614</v>
      </c>
      <c r="G58" s="139">
        <v>15190.830042299434</v>
      </c>
      <c r="H58" s="273">
        <v>17249.269722993238</v>
      </c>
      <c r="I58" s="56">
        <v>15053.073252045699</v>
      </c>
      <c r="J58" s="274">
        <v>15190.830043621099</v>
      </c>
    </row>
    <row r="59" spans="1:10" x14ac:dyDescent="0.2">
      <c r="A59" s="55" t="s">
        <v>144</v>
      </c>
      <c r="B59" s="58">
        <v>230</v>
      </c>
      <c r="C59" s="58"/>
      <c r="D59" s="58"/>
      <c r="E59" s="58"/>
      <c r="F59" s="58"/>
      <c r="G59" s="119"/>
      <c r="H59" s="275"/>
      <c r="I59" s="58"/>
      <c r="J59" s="276"/>
    </row>
    <row r="60" spans="1:10" x14ac:dyDescent="0.2">
      <c r="A60" s="55" t="s">
        <v>104</v>
      </c>
      <c r="B60" s="56">
        <v>641</v>
      </c>
      <c r="C60" s="56">
        <v>1254.9960000000001</v>
      </c>
      <c r="D60" s="56">
        <v>1475.18608331</v>
      </c>
      <c r="E60" s="56">
        <v>1133.4691964000001</v>
      </c>
      <c r="F60" s="56">
        <v>1344.8966412</v>
      </c>
      <c r="G60" s="139">
        <v>1334.1993997</v>
      </c>
      <c r="H60" s="273">
        <v>1133.46919641</v>
      </c>
      <c r="I60" s="56">
        <v>1344.89664113</v>
      </c>
      <c r="J60" s="274">
        <v>1334.1993997699999</v>
      </c>
    </row>
    <row r="61" spans="1:10" x14ac:dyDescent="0.2">
      <c r="A61" s="55" t="s">
        <v>105</v>
      </c>
      <c r="B61" s="82">
        <v>4867</v>
      </c>
      <c r="C61" s="56">
        <v>7312.770020241519</v>
      </c>
      <c r="D61" s="56">
        <v>5593.8918880734727</v>
      </c>
      <c r="E61" s="56">
        <v>4090.8368724391189</v>
      </c>
      <c r="F61" s="56">
        <v>3637.6713613224624</v>
      </c>
      <c r="G61" s="139">
        <v>3732.0483954098386</v>
      </c>
      <c r="H61" s="273">
        <v>4090.8368716649379</v>
      </c>
      <c r="I61" s="56">
        <v>3637.6713610594416</v>
      </c>
      <c r="J61" s="274">
        <v>3732.0483952941308</v>
      </c>
    </row>
    <row r="62" spans="1:10" x14ac:dyDescent="0.2">
      <c r="A62" s="55" t="s">
        <v>175</v>
      </c>
      <c r="B62" s="82">
        <v>1363</v>
      </c>
      <c r="C62" s="56">
        <v>1505.538061</v>
      </c>
      <c r="D62" s="56">
        <v>1596.640189</v>
      </c>
      <c r="E62" s="56">
        <v>1546.9305649999999</v>
      </c>
      <c r="F62" s="56">
        <v>640.76029400000004</v>
      </c>
      <c r="G62" s="139">
        <v>644.736358</v>
      </c>
      <c r="H62" s="273">
        <v>1546.9305647000001</v>
      </c>
      <c r="I62" s="56">
        <v>640.76029370000003</v>
      </c>
      <c r="J62" s="274">
        <v>644.73635779999995</v>
      </c>
    </row>
    <row r="63" spans="1:10" x14ac:dyDescent="0.2">
      <c r="A63" s="87" t="s">
        <v>117</v>
      </c>
      <c r="B63" s="168">
        <f>SUM(B46:B62)</f>
        <v>1059788.46907726</v>
      </c>
      <c r="C63" s="168">
        <f>SUM(C46:C62)</f>
        <v>1177021.8826191609</v>
      </c>
      <c r="D63" s="168">
        <v>1234798.8935740327</v>
      </c>
      <c r="E63" s="168">
        <v>1065845.0828130115</v>
      </c>
      <c r="F63" s="168">
        <v>1217493.5958338778</v>
      </c>
      <c r="G63" s="168">
        <v>1222049.6732245213</v>
      </c>
      <c r="H63" s="262">
        <v>1006623.6027062559</v>
      </c>
      <c r="I63" s="70">
        <v>1151441.9637176164</v>
      </c>
      <c r="J63" s="168">
        <v>1156949.9511125137</v>
      </c>
    </row>
    <row r="64" spans="1:10" x14ac:dyDescent="0.2">
      <c r="A64" s="55" t="s">
        <v>106</v>
      </c>
      <c r="B64" s="56">
        <v>32869</v>
      </c>
      <c r="C64" s="56">
        <v>40433.857665739582</v>
      </c>
      <c r="D64" s="56">
        <v>44638.05806877101</v>
      </c>
      <c r="E64" s="56">
        <v>49731.415893401907</v>
      </c>
      <c r="F64" s="56">
        <v>59500.831940069009</v>
      </c>
      <c r="G64" s="139">
        <v>58482.409274742233</v>
      </c>
      <c r="H64" s="273">
        <v>47284.024389057544</v>
      </c>
      <c r="I64" s="56">
        <v>56654.398740750046</v>
      </c>
      <c r="J64" s="274">
        <v>55735.550984437454</v>
      </c>
    </row>
    <row r="65" spans="1:10" x14ac:dyDescent="0.2">
      <c r="A65" s="103" t="s">
        <v>257</v>
      </c>
      <c r="B65" s="323"/>
      <c r="C65" s="323"/>
      <c r="D65" s="323"/>
      <c r="E65" s="323"/>
      <c r="F65" s="208">
        <v>0</v>
      </c>
      <c r="G65" s="208">
        <v>0</v>
      </c>
      <c r="H65" s="273"/>
      <c r="I65" s="323">
        <v>0</v>
      </c>
      <c r="J65" s="274">
        <v>0</v>
      </c>
    </row>
    <row r="66" spans="1:10" x14ac:dyDescent="0.2">
      <c r="A66" s="55" t="s">
        <v>200</v>
      </c>
      <c r="B66" s="56"/>
      <c r="C66" s="56">
        <v>10.032375881502976</v>
      </c>
      <c r="D66" s="56">
        <v>23.051094140076327</v>
      </c>
      <c r="E66" s="56">
        <v>23.389716452082915</v>
      </c>
      <c r="F66" s="56">
        <v>10.779811677257431</v>
      </c>
      <c r="G66" s="139">
        <v>10.651849592303515</v>
      </c>
      <c r="H66" s="273">
        <v>23.389716532656792</v>
      </c>
      <c r="I66" s="56">
        <v>10.779811616623297</v>
      </c>
      <c r="J66" s="274">
        <v>10.651849592303515</v>
      </c>
    </row>
    <row r="67" spans="1:10" x14ac:dyDescent="0.2">
      <c r="A67" s="55" t="s">
        <v>107</v>
      </c>
      <c r="B67" s="58">
        <v>6970</v>
      </c>
      <c r="C67" s="56">
        <v>6942.2358001550365</v>
      </c>
      <c r="D67" s="56">
        <v>8285.6748911003288</v>
      </c>
      <c r="E67" s="56">
        <v>7053.8376087251454</v>
      </c>
      <c r="F67" s="56">
        <v>9369.6174457287379</v>
      </c>
      <c r="G67" s="139">
        <v>9371.1522591476496</v>
      </c>
      <c r="H67" s="273">
        <v>5657.8087017233802</v>
      </c>
      <c r="I67" s="56">
        <v>5766.9710630809977</v>
      </c>
      <c r="J67" s="274">
        <v>5809.1147987217746</v>
      </c>
    </row>
    <row r="68" spans="1:10" x14ac:dyDescent="0.2">
      <c r="A68" s="55" t="s">
        <v>108</v>
      </c>
      <c r="B68" s="58">
        <v>2520</v>
      </c>
      <c r="C68" s="56">
        <v>2711.0873310913457</v>
      </c>
      <c r="D68" s="56">
        <v>2977.2609624374113</v>
      </c>
      <c r="E68" s="56">
        <v>1363.9302645197281</v>
      </c>
      <c r="F68" s="56">
        <v>1213.3863750924158</v>
      </c>
      <c r="G68" s="139">
        <v>1183.621487379319</v>
      </c>
      <c r="H68" s="273">
        <v>1363.9302639949267</v>
      </c>
      <c r="I68" s="56">
        <v>1213.3863752246484</v>
      </c>
      <c r="J68" s="274">
        <v>1183.6214875481871</v>
      </c>
    </row>
    <row r="69" spans="1:10" x14ac:dyDescent="0.2">
      <c r="A69" s="103" t="s">
        <v>258</v>
      </c>
      <c r="B69" s="324"/>
      <c r="C69" s="323"/>
      <c r="D69" s="323"/>
      <c r="E69" s="323"/>
      <c r="F69" s="323">
        <v>0</v>
      </c>
      <c r="G69" s="139">
        <v>0</v>
      </c>
      <c r="H69" s="325"/>
      <c r="I69" s="326">
        <v>0</v>
      </c>
      <c r="J69" s="327">
        <v>0</v>
      </c>
    </row>
    <row r="70" spans="1:10" x14ac:dyDescent="0.2">
      <c r="A70" s="87" t="s">
        <v>118</v>
      </c>
      <c r="B70" s="70">
        <v>42359</v>
      </c>
      <c r="C70" s="70">
        <v>50097.213172867472</v>
      </c>
      <c r="D70" s="70">
        <v>55924.045016448821</v>
      </c>
      <c r="E70" s="70">
        <v>58172.573483098859</v>
      </c>
      <c r="F70" s="70">
        <v>70094.615572567433</v>
      </c>
      <c r="G70" s="168">
        <v>69047.834870861509</v>
      </c>
      <c r="H70" s="284">
        <v>54329.153071308501</v>
      </c>
      <c r="I70" s="61">
        <v>63645.535990672317</v>
      </c>
      <c r="J70" s="285">
        <v>62738.939120299721</v>
      </c>
    </row>
    <row r="71" spans="1:10" x14ac:dyDescent="0.2">
      <c r="A71" s="84" t="s">
        <v>143</v>
      </c>
      <c r="B71" s="85"/>
      <c r="C71" s="85"/>
      <c r="D71" s="85"/>
      <c r="E71" s="85"/>
      <c r="F71" s="85"/>
    </row>
    <row r="72" spans="1:10" x14ac:dyDescent="0.2">
      <c r="A72" s="84" t="s">
        <v>250</v>
      </c>
      <c r="B72" s="85"/>
      <c r="C72" s="85"/>
      <c r="D72" s="85"/>
      <c r="E72" s="85"/>
      <c r="F72" s="85"/>
      <c r="G72" s="28"/>
      <c r="J72" s="28"/>
    </row>
    <row r="73" spans="1:10" x14ac:dyDescent="0.2">
      <c r="B73" s="28"/>
    </row>
    <row r="74" spans="1:10" x14ac:dyDescent="0.2">
      <c r="B74" s="28"/>
      <c r="G74" s="28"/>
    </row>
    <row r="75" spans="1:10" x14ac:dyDescent="0.2">
      <c r="J75" s="28"/>
    </row>
    <row r="76" spans="1:10" x14ac:dyDescent="0.2">
      <c r="J76" s="28"/>
    </row>
    <row r="77" spans="1:10" x14ac:dyDescent="0.2">
      <c r="J77" s="208"/>
    </row>
    <row r="78" spans="1:10" x14ac:dyDescent="0.2">
      <c r="G78" s="28"/>
    </row>
    <row r="83" spans="7:10" x14ac:dyDescent="0.2">
      <c r="G83" s="28"/>
      <c r="J83" s="28"/>
    </row>
  </sheetData>
  <mergeCells count="4">
    <mergeCell ref="A1:G1"/>
    <mergeCell ref="H1:J1"/>
    <mergeCell ref="H2:J2"/>
    <mergeCell ref="A2:G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G118"/>
  <sheetViews>
    <sheetView zoomScale="75" zoomScaleNormal="75" workbookViewId="0">
      <selection activeCell="A7" sqref="A7"/>
    </sheetView>
  </sheetViews>
  <sheetFormatPr defaultRowHeight="12.75" x14ac:dyDescent="0.2"/>
  <cols>
    <col min="1" max="1" width="45.28515625" customWidth="1"/>
    <col min="2" max="2" width="11.28515625" customWidth="1"/>
    <col min="3" max="3" width="11.7109375" customWidth="1"/>
    <col min="4" max="4" width="11.28515625" customWidth="1"/>
    <col min="5" max="5" width="10.28515625" customWidth="1"/>
    <col min="6" max="6" width="12.7109375" bestFit="1" customWidth="1"/>
    <col min="7" max="7" width="11.28515625" customWidth="1"/>
    <col min="8" max="8" width="13.85546875" customWidth="1"/>
    <col min="9" max="9" width="13.28515625" customWidth="1"/>
    <col min="10" max="10" width="14" customWidth="1"/>
    <col min="11" max="11" width="16.42578125" customWidth="1"/>
    <col min="12" max="12" width="12.5703125" style="161" bestFit="1" customWidth="1"/>
    <col min="13" max="31" width="9.140625" style="161"/>
  </cols>
  <sheetData>
    <row r="1" spans="1:33" ht="23.25" customHeight="1" x14ac:dyDescent="0.2">
      <c r="A1" s="303" t="s">
        <v>129</v>
      </c>
      <c r="B1" s="303"/>
      <c r="C1" s="303"/>
      <c r="D1" s="303"/>
      <c r="E1" s="303"/>
      <c r="F1" s="303"/>
      <c r="G1" s="303"/>
      <c r="H1" s="303"/>
      <c r="I1" s="383"/>
      <c r="J1" s="386"/>
      <c r="K1" s="387"/>
      <c r="L1" s="387"/>
      <c r="M1" s="387"/>
      <c r="AF1" s="161"/>
      <c r="AG1" s="161"/>
    </row>
    <row r="2" spans="1:33" ht="23.25" customHeight="1" x14ac:dyDescent="0.2">
      <c r="A2" s="384" t="s">
        <v>253</v>
      </c>
      <c r="B2" s="384"/>
      <c r="C2" s="384"/>
      <c r="D2" s="384"/>
      <c r="E2" s="384"/>
      <c r="F2" s="384"/>
      <c r="G2" s="384"/>
      <c r="H2" s="384"/>
      <c r="I2" s="385"/>
      <c r="J2" s="390" t="s">
        <v>252</v>
      </c>
      <c r="K2" s="391"/>
      <c r="L2" s="391"/>
      <c r="M2" s="391"/>
      <c r="AF2" s="161"/>
      <c r="AG2" s="161"/>
    </row>
    <row r="3" spans="1:33" ht="62.25" customHeight="1" x14ac:dyDescent="0.2">
      <c r="A3" s="88" t="s">
        <v>121</v>
      </c>
      <c r="B3" s="89">
        <v>2015</v>
      </c>
      <c r="C3" s="122">
        <v>2016</v>
      </c>
      <c r="D3" s="122">
        <v>2017</v>
      </c>
      <c r="E3" s="122">
        <v>2018</v>
      </c>
      <c r="F3" s="122">
        <v>2019</v>
      </c>
      <c r="G3" s="122" t="s">
        <v>259</v>
      </c>
      <c r="H3" s="122" t="s">
        <v>261</v>
      </c>
      <c r="I3" s="293" t="s">
        <v>244</v>
      </c>
      <c r="J3" s="292">
        <v>2019</v>
      </c>
      <c r="K3" s="292" t="s">
        <v>259</v>
      </c>
      <c r="L3" s="122" t="s">
        <v>261</v>
      </c>
      <c r="M3" s="122" t="s">
        <v>244</v>
      </c>
      <c r="AF3" s="161"/>
      <c r="AG3" s="161"/>
    </row>
    <row r="4" spans="1:33" ht="13.5" customHeight="1" x14ac:dyDescent="0.2">
      <c r="A4" t="s">
        <v>218</v>
      </c>
      <c r="D4" s="131">
        <v>484.36183620000003</v>
      </c>
      <c r="E4" s="172">
        <v>257.82714800000002</v>
      </c>
      <c r="F4" s="257">
        <v>402.95310899999998</v>
      </c>
      <c r="G4" s="131">
        <v>10.8474</v>
      </c>
      <c r="H4" s="131">
        <v>101.745504</v>
      </c>
      <c r="I4" s="131">
        <v>101.745504</v>
      </c>
      <c r="J4" s="258">
        <v>402.95310899999998</v>
      </c>
      <c r="K4" s="257">
        <v>10.8474</v>
      </c>
      <c r="L4" s="172">
        <v>101.745504</v>
      </c>
      <c r="M4" s="172">
        <v>101.745504</v>
      </c>
      <c r="AF4" s="161"/>
      <c r="AG4" s="161"/>
    </row>
    <row r="5" spans="1:33" x14ac:dyDescent="0.2">
      <c r="A5" s="90" t="s">
        <v>4</v>
      </c>
      <c r="B5" s="144">
        <v>163</v>
      </c>
      <c r="C5" s="144">
        <v>539</v>
      </c>
      <c r="D5" s="172">
        <v>107.99519608</v>
      </c>
      <c r="E5" s="172">
        <v>18.473941279999998</v>
      </c>
      <c r="F5" s="172">
        <v>-99.051822060000006</v>
      </c>
      <c r="G5" s="172">
        <v>88.414078419999996</v>
      </c>
      <c r="H5" s="172">
        <v>-13.27135</v>
      </c>
      <c r="I5" s="172">
        <v>-13.27135</v>
      </c>
      <c r="J5" s="258">
        <v>-87.614747870000002</v>
      </c>
      <c r="K5" s="257">
        <v>99.851152569999996</v>
      </c>
      <c r="L5" s="172">
        <v>-13.27135</v>
      </c>
      <c r="M5" s="172">
        <v>-13.27135</v>
      </c>
      <c r="AF5" s="161"/>
      <c r="AG5" s="161"/>
    </row>
    <row r="6" spans="1:33" x14ac:dyDescent="0.2">
      <c r="A6" s="90" t="s">
        <v>28</v>
      </c>
      <c r="B6" s="144">
        <v>-112</v>
      </c>
      <c r="C6" s="144">
        <v>-94</v>
      </c>
      <c r="D6" s="172"/>
      <c r="E6" s="172"/>
      <c r="F6" s="172"/>
      <c r="G6" s="172"/>
      <c r="H6" s="172"/>
      <c r="I6" s="172"/>
      <c r="J6" s="258"/>
      <c r="K6" s="257"/>
      <c r="L6" s="172"/>
      <c r="M6" s="172"/>
      <c r="AF6" s="161"/>
      <c r="AG6" s="161"/>
    </row>
    <row r="7" spans="1:33" x14ac:dyDescent="0.2">
      <c r="A7" s="90" t="s">
        <v>211</v>
      </c>
      <c r="B7" s="144"/>
      <c r="C7" s="144"/>
      <c r="D7" s="172">
        <v>64.907207999999997</v>
      </c>
      <c r="E7" s="172">
        <v>-146.58642377999999</v>
      </c>
      <c r="F7" s="172"/>
      <c r="G7" s="172"/>
      <c r="H7" s="172"/>
      <c r="I7" s="172"/>
      <c r="J7" s="258"/>
      <c r="K7" s="257"/>
      <c r="L7" s="172"/>
      <c r="M7" s="172"/>
      <c r="AF7" s="161"/>
      <c r="AG7" s="161"/>
    </row>
    <row r="8" spans="1:33" x14ac:dyDescent="0.2">
      <c r="A8" s="90" t="s">
        <v>5</v>
      </c>
      <c r="B8" s="144">
        <v>10200</v>
      </c>
      <c r="C8" s="144">
        <v>5279</v>
      </c>
      <c r="D8" s="172">
        <v>650.21791137894002</v>
      </c>
      <c r="E8" s="172">
        <v>3207.48790203915</v>
      </c>
      <c r="F8" s="172">
        <v>13252.50788721</v>
      </c>
      <c r="G8" s="172">
        <v>186.31505768</v>
      </c>
      <c r="H8" s="167">
        <v>921.59983394999995</v>
      </c>
      <c r="I8" s="167">
        <v>921.59983394999995</v>
      </c>
      <c r="J8" s="258">
        <v>11372.471489423</v>
      </c>
      <c r="K8" s="257">
        <v>-302.68282309699998</v>
      </c>
      <c r="L8" s="172">
        <v>644.00163376</v>
      </c>
      <c r="M8" s="172">
        <v>644.00163376</v>
      </c>
      <c r="AF8" s="161"/>
      <c r="AG8" s="161"/>
    </row>
    <row r="9" spans="1:33" x14ac:dyDescent="0.2">
      <c r="A9" s="90" t="s">
        <v>148</v>
      </c>
      <c r="B9" s="144">
        <v>57</v>
      </c>
      <c r="C9" s="144">
        <v>73</v>
      </c>
      <c r="D9" s="172">
        <v>66.028684859999998</v>
      </c>
      <c r="E9" s="172">
        <v>-13.20853455</v>
      </c>
      <c r="F9" s="172">
        <v>465.71181976000003</v>
      </c>
      <c r="G9" s="172">
        <v>215.83543412</v>
      </c>
      <c r="H9" s="172">
        <v>84.743207240000004</v>
      </c>
      <c r="I9" s="172">
        <v>84.743207240000004</v>
      </c>
      <c r="J9" s="258">
        <v>465.71181976000003</v>
      </c>
      <c r="K9" s="257">
        <v>215.83543412</v>
      </c>
      <c r="L9" s="172">
        <v>84.743207240000004</v>
      </c>
      <c r="M9" s="172">
        <v>84.743207240000004</v>
      </c>
      <c r="AF9" s="161"/>
      <c r="AG9" s="161"/>
    </row>
    <row r="10" spans="1:33" x14ac:dyDescent="0.2">
      <c r="A10" s="90" t="s">
        <v>30</v>
      </c>
      <c r="B10" s="144">
        <v>93</v>
      </c>
      <c r="C10" s="144">
        <v>309</v>
      </c>
      <c r="D10" s="172">
        <v>959.68739288999996</v>
      </c>
      <c r="E10" s="172">
        <v>1115.7964167800001</v>
      </c>
      <c r="F10" s="172">
        <v>3409.5925940000002</v>
      </c>
      <c r="G10" s="172">
        <v>490.77441716999999</v>
      </c>
      <c r="H10" s="172">
        <v>212.74822187000001</v>
      </c>
      <c r="I10" s="172">
        <v>212.74822187000001</v>
      </c>
      <c r="J10" s="258">
        <v>3409.5925940000002</v>
      </c>
      <c r="K10" s="257">
        <v>490.77441716999999</v>
      </c>
      <c r="L10" s="172">
        <v>212.74822187000001</v>
      </c>
      <c r="M10" s="172">
        <v>212.74822187000001</v>
      </c>
      <c r="AF10" s="161"/>
      <c r="AG10" s="161"/>
    </row>
    <row r="11" spans="1:33" x14ac:dyDescent="0.2">
      <c r="A11" s="90" t="s">
        <v>214</v>
      </c>
      <c r="B11" s="144">
        <v>1132</v>
      </c>
      <c r="C11" s="144">
        <v>1169</v>
      </c>
      <c r="D11" s="172">
        <v>-1504.8090627700001</v>
      </c>
      <c r="E11" s="172">
        <v>620.64261341999998</v>
      </c>
      <c r="F11" s="172">
        <v>-273.46895532999997</v>
      </c>
      <c r="G11" s="172">
        <v>103.74612197</v>
      </c>
      <c r="H11" s="172">
        <v>152.22092393</v>
      </c>
      <c r="I11" s="172">
        <v>152.22092393</v>
      </c>
      <c r="J11" s="258">
        <v>-273.46895532999997</v>
      </c>
      <c r="K11" s="257">
        <v>103.74612197</v>
      </c>
      <c r="L11" s="172">
        <v>152.22092393</v>
      </c>
      <c r="M11" s="172">
        <v>152.22092393</v>
      </c>
      <c r="AF11" s="161"/>
      <c r="AG11" s="161"/>
    </row>
    <row r="12" spans="1:33" ht="12.6" customHeight="1" x14ac:dyDescent="0.2">
      <c r="A12" s="90" t="s">
        <v>6</v>
      </c>
      <c r="B12" s="144">
        <v>4281</v>
      </c>
      <c r="C12" s="144">
        <v>8822</v>
      </c>
      <c r="D12" s="172">
        <v>-7334.7431166337437</v>
      </c>
      <c r="E12" s="172">
        <v>8342.4208868401674</v>
      </c>
      <c r="F12" s="172">
        <v>-14229.7167663864</v>
      </c>
      <c r="G12" s="172">
        <v>351.0515847095686</v>
      </c>
      <c r="H12" s="172">
        <v>415.82952943494519</v>
      </c>
      <c r="I12" s="172">
        <v>415.82952943494519</v>
      </c>
      <c r="J12" s="258">
        <v>-8619.4590026619007</v>
      </c>
      <c r="K12" s="257">
        <v>1784.8750275941748</v>
      </c>
      <c r="L12" s="172">
        <v>615.77212896975311</v>
      </c>
      <c r="M12" s="172">
        <v>615.77212896975311</v>
      </c>
      <c r="AF12" s="161"/>
      <c r="AG12" s="161"/>
    </row>
    <row r="13" spans="1:33" x14ac:dyDescent="0.2">
      <c r="A13" s="90" t="s">
        <v>217</v>
      </c>
      <c r="B13" s="144"/>
      <c r="C13" s="144"/>
      <c r="D13" s="172">
        <v>156.39819700000001</v>
      </c>
      <c r="E13" s="172">
        <v>77.651287999999994</v>
      </c>
      <c r="F13" s="172">
        <v>6.3620210000000004</v>
      </c>
      <c r="G13" s="172">
        <v>-6.4020010000000003</v>
      </c>
      <c r="H13" s="172">
        <v>6.9996</v>
      </c>
      <c r="I13" s="172">
        <v>6.9996</v>
      </c>
      <c r="J13" s="258">
        <v>6.3620210000000004</v>
      </c>
      <c r="K13" s="257">
        <v>-6.4020010000000003</v>
      </c>
      <c r="L13" s="172">
        <v>6.9996</v>
      </c>
      <c r="M13" s="172">
        <v>6.9996</v>
      </c>
      <c r="AF13" s="161"/>
      <c r="AG13" s="161"/>
    </row>
    <row r="14" spans="1:33" ht="12.75" customHeight="1" x14ac:dyDescent="0.2">
      <c r="A14" s="90" t="s">
        <v>152</v>
      </c>
      <c r="B14" s="144">
        <v>-1717</v>
      </c>
      <c r="C14" s="144">
        <v>-843</v>
      </c>
      <c r="D14" s="172">
        <v>5072.9736579999999</v>
      </c>
      <c r="E14" s="172">
        <v>1064.6447350000001</v>
      </c>
      <c r="F14" s="172">
        <v>4918.483424</v>
      </c>
      <c r="G14" s="172">
        <v>1226.069626</v>
      </c>
      <c r="H14" s="172">
        <v>639.75308299999995</v>
      </c>
      <c r="I14" s="172">
        <v>639.75308299999995</v>
      </c>
      <c r="J14" s="258">
        <v>4393.7006039999997</v>
      </c>
      <c r="K14" s="257">
        <v>883.645578</v>
      </c>
      <c r="L14" s="172">
        <v>532.89808700000003</v>
      </c>
      <c r="M14" s="172">
        <v>532.89808700000003</v>
      </c>
      <c r="AF14" s="161"/>
      <c r="AG14" s="161"/>
    </row>
    <row r="15" spans="1:33" x14ac:dyDescent="0.2">
      <c r="A15" s="90" t="s">
        <v>25</v>
      </c>
      <c r="B15" s="144">
        <v>929</v>
      </c>
      <c r="C15" s="144">
        <v>18</v>
      </c>
      <c r="D15" s="172">
        <v>588.86520299999995</v>
      </c>
      <c r="E15" s="172">
        <v>-413.88964399999998</v>
      </c>
      <c r="F15" s="172">
        <v>-432.79768000000001</v>
      </c>
      <c r="G15" s="172">
        <v>-26.492599999999999</v>
      </c>
      <c r="H15" s="172">
        <v>-16.894600000000001</v>
      </c>
      <c r="I15" s="172">
        <v>-16.894600000000001</v>
      </c>
      <c r="J15" s="258">
        <v>-432.79768000000001</v>
      </c>
      <c r="K15" s="257">
        <v>-26.492599999999999</v>
      </c>
      <c r="L15" s="172">
        <v>-16.894600000000001</v>
      </c>
      <c r="M15" s="172">
        <v>-16.894600000000001</v>
      </c>
      <c r="AF15" s="161"/>
      <c r="AG15" s="161"/>
    </row>
    <row r="16" spans="1:33" x14ac:dyDescent="0.2">
      <c r="A16" s="90" t="s">
        <v>235</v>
      </c>
      <c r="B16" s="144"/>
      <c r="C16" s="144"/>
      <c r="D16" s="172"/>
      <c r="E16" s="172">
        <v>2.8678400000000002</v>
      </c>
      <c r="F16" s="172">
        <v>270.9818110514272</v>
      </c>
      <c r="G16" s="172">
        <v>19.446649724269925</v>
      </c>
      <c r="H16" s="172">
        <v>22.640891651923852</v>
      </c>
      <c r="I16" s="172">
        <v>22.640891651923852</v>
      </c>
      <c r="J16" s="258">
        <v>272.79296246473677</v>
      </c>
      <c r="K16" s="257">
        <v>19.460138841836802</v>
      </c>
      <c r="L16" s="172">
        <v>22.640891654135999</v>
      </c>
      <c r="M16" s="172">
        <v>22.640891654135999</v>
      </c>
      <c r="AF16" s="161"/>
      <c r="AG16" s="161"/>
    </row>
    <row r="17" spans="1:33" x14ac:dyDescent="0.2">
      <c r="A17" s="90" t="s">
        <v>184</v>
      </c>
      <c r="B17" s="144">
        <v>196</v>
      </c>
      <c r="C17" s="144">
        <v>5</v>
      </c>
      <c r="D17" s="172">
        <v>52.321939999999998</v>
      </c>
      <c r="E17" s="172">
        <v>11.484012</v>
      </c>
      <c r="F17" s="172">
        <v>-14.569832</v>
      </c>
      <c r="G17" s="172">
        <v>0</v>
      </c>
      <c r="H17" s="172">
        <v>-0.52424999999999999</v>
      </c>
      <c r="I17" s="172">
        <v>-0.52424999999999999</v>
      </c>
      <c r="J17" s="258">
        <v>-14.569832</v>
      </c>
      <c r="K17" s="257">
        <v>0</v>
      </c>
      <c r="L17" s="172">
        <v>-0.52424999999999999</v>
      </c>
      <c r="M17" s="172">
        <v>-0.52424999999999999</v>
      </c>
      <c r="AF17" s="161"/>
      <c r="AG17" s="161"/>
    </row>
    <row r="18" spans="1:33" ht="13.5" customHeight="1" x14ac:dyDescent="0.2">
      <c r="A18" s="90" t="s">
        <v>7</v>
      </c>
      <c r="B18" s="157">
        <v>924</v>
      </c>
      <c r="C18" s="157">
        <v>577</v>
      </c>
      <c r="D18" s="172">
        <v>1728.3359599999999</v>
      </c>
      <c r="E18" s="172">
        <v>957.21168999999998</v>
      </c>
      <c r="F18" s="172">
        <v>-13.640358000000001</v>
      </c>
      <c r="G18" s="172">
        <v>-70.162553000000003</v>
      </c>
      <c r="H18" s="172">
        <v>401.484847</v>
      </c>
      <c r="I18" s="172">
        <v>401.484847</v>
      </c>
      <c r="J18" s="258">
        <v>-78.122062</v>
      </c>
      <c r="K18" s="257">
        <v>-68.282629999999997</v>
      </c>
      <c r="L18" s="172">
        <v>374.67281600000001</v>
      </c>
      <c r="M18" s="172">
        <v>374.67281600000001</v>
      </c>
      <c r="AF18" s="161"/>
      <c r="AG18" s="161"/>
    </row>
    <row r="19" spans="1:33" ht="13.5" customHeight="1" x14ac:dyDescent="0.2">
      <c r="A19" s="90" t="s">
        <v>54</v>
      </c>
      <c r="B19" s="157">
        <v>-326</v>
      </c>
      <c r="C19" s="157">
        <v>-310</v>
      </c>
      <c r="D19" s="172">
        <v>174.74208132999999</v>
      </c>
      <c r="E19" s="172">
        <v>409.48836733000002</v>
      </c>
      <c r="F19" s="172">
        <v>-362.59263719</v>
      </c>
      <c r="G19" s="172">
        <v>16.260206069999999</v>
      </c>
      <c r="H19" s="172">
        <v>-14.111141720000001</v>
      </c>
      <c r="I19" s="172">
        <v>-14.111141720000001</v>
      </c>
      <c r="J19" s="258">
        <v>-282.16742877000001</v>
      </c>
      <c r="K19" s="257">
        <v>1.6861513699999999</v>
      </c>
      <c r="L19" s="257">
        <v>-14.188396819999999</v>
      </c>
      <c r="M19" s="257">
        <v>-14.188396819999999</v>
      </c>
      <c r="AF19" s="161"/>
      <c r="AG19" s="161"/>
    </row>
    <row r="20" spans="1:33" ht="13.5" customHeight="1" x14ac:dyDescent="0.2">
      <c r="A20" s="90" t="s">
        <v>198</v>
      </c>
      <c r="B20" s="157">
        <v>319</v>
      </c>
      <c r="C20" s="157">
        <v>165</v>
      </c>
      <c r="D20" s="152">
        <v>396.61867699999999</v>
      </c>
      <c r="E20" s="172"/>
      <c r="F20" s="172"/>
      <c r="G20" s="172"/>
      <c r="H20" s="172">
        <v>15.695429000000001</v>
      </c>
      <c r="I20" s="152">
        <v>15.695429000000001</v>
      </c>
      <c r="J20" s="258"/>
      <c r="K20" s="257"/>
      <c r="L20" s="172">
        <v>15.695429000000001</v>
      </c>
      <c r="M20" s="172">
        <v>15.695429000000001</v>
      </c>
      <c r="AF20" s="161"/>
      <c r="AG20" s="161"/>
    </row>
    <row r="21" spans="1:33" ht="15" customHeight="1" x14ac:dyDescent="0.2">
      <c r="A21" s="90" t="s">
        <v>8</v>
      </c>
      <c r="B21" s="157">
        <v>-894</v>
      </c>
      <c r="C21" s="157">
        <v>1018</v>
      </c>
      <c r="D21" s="172">
        <v>130.677718</v>
      </c>
      <c r="E21" s="172">
        <v>300.45075300000002</v>
      </c>
      <c r="F21" s="172">
        <v>-1719.233383</v>
      </c>
      <c r="G21" s="172">
        <v>11.2309</v>
      </c>
      <c r="H21" s="172">
        <v>32.083759999999998</v>
      </c>
      <c r="I21" s="172">
        <v>32.083759999999998</v>
      </c>
      <c r="J21" s="259">
        <v>-1719.233383</v>
      </c>
      <c r="K21" s="388">
        <v>11.2309</v>
      </c>
      <c r="L21" s="174">
        <v>32.083759999999998</v>
      </c>
      <c r="M21" s="174">
        <v>32.083759999999998</v>
      </c>
      <c r="AF21" s="161"/>
      <c r="AG21" s="161"/>
    </row>
    <row r="22" spans="1:33" x14ac:dyDescent="0.2">
      <c r="A22" s="90" t="s">
        <v>55</v>
      </c>
      <c r="B22" s="157">
        <v>3339</v>
      </c>
      <c r="C22" s="157">
        <v>2675</v>
      </c>
      <c r="D22" s="174">
        <v>494.29342817000003</v>
      </c>
      <c r="E22" s="172">
        <v>531.65734291000001</v>
      </c>
      <c r="F22" s="172">
        <v>-736.81804253999996</v>
      </c>
      <c r="G22" s="172">
        <v>73.245178850000002</v>
      </c>
      <c r="H22" s="172">
        <v>275.08395256</v>
      </c>
      <c r="I22" s="172">
        <v>275.08395256</v>
      </c>
      <c r="J22" s="259">
        <v>391.19179606</v>
      </c>
      <c r="K22" s="388">
        <v>74.047191049999995</v>
      </c>
      <c r="L22" s="174">
        <v>275.08395256</v>
      </c>
      <c r="M22" s="174">
        <v>275.08395256</v>
      </c>
      <c r="AF22" s="161"/>
      <c r="AG22" s="161"/>
    </row>
    <row r="23" spans="1:33" ht="14.25" customHeight="1" x14ac:dyDescent="0.2">
      <c r="A23" s="90" t="s">
        <v>224</v>
      </c>
      <c r="B23" s="157"/>
      <c r="C23" s="157"/>
      <c r="D23" s="174">
        <v>54.980784</v>
      </c>
      <c r="E23" s="172">
        <v>-14.611890000000001</v>
      </c>
      <c r="F23" s="172">
        <v>22.422239999999999</v>
      </c>
      <c r="G23" s="172">
        <v>15.46664</v>
      </c>
      <c r="H23" s="172">
        <v>0.60750000000000004</v>
      </c>
      <c r="I23" s="172">
        <v>0.60750000000000004</v>
      </c>
      <c r="J23" s="260">
        <v>22.422239999999999</v>
      </c>
      <c r="K23" s="389">
        <v>15.46664</v>
      </c>
      <c r="L23" s="157">
        <v>0.60750000000000004</v>
      </c>
      <c r="M23" s="144">
        <v>0.60750000000000004</v>
      </c>
      <c r="AF23" s="161"/>
      <c r="AG23" s="161"/>
    </row>
    <row r="24" spans="1:33" ht="14.25" customHeight="1" x14ac:dyDescent="0.2">
      <c r="A24" s="90" t="s">
        <v>9</v>
      </c>
      <c r="B24" s="157">
        <v>4474</v>
      </c>
      <c r="C24" s="157">
        <v>825</v>
      </c>
      <c r="D24" s="157">
        <v>16814.23380736</v>
      </c>
      <c r="E24" s="172">
        <v>1310.200632334868</v>
      </c>
      <c r="F24" s="172">
        <v>9774.2890158900009</v>
      </c>
      <c r="G24" s="172">
        <v>-1603.78212411</v>
      </c>
      <c r="H24" s="172">
        <v>2283.6339144374497</v>
      </c>
      <c r="I24" s="172">
        <v>2283.6339144374497</v>
      </c>
      <c r="J24" s="260">
        <v>4800.5795491640993</v>
      </c>
      <c r="K24" s="389">
        <v>842.46262193958762</v>
      </c>
      <c r="L24" s="157">
        <v>1363.3592489653331</v>
      </c>
      <c r="M24" s="144">
        <v>1363.3592489653331</v>
      </c>
      <c r="AF24" s="161"/>
      <c r="AG24" s="161"/>
    </row>
    <row r="25" spans="1:33" ht="13.5" customHeight="1" x14ac:dyDescent="0.2">
      <c r="A25" s="90" t="s">
        <v>204</v>
      </c>
      <c r="B25" s="157"/>
      <c r="C25" s="157">
        <v>2857</v>
      </c>
      <c r="D25" s="157">
        <v>572.23003501999995</v>
      </c>
      <c r="E25" s="172">
        <v>107.71052434000001</v>
      </c>
      <c r="F25" s="172">
        <v>614.50683306999997</v>
      </c>
      <c r="G25" s="172">
        <v>118.26821837</v>
      </c>
      <c r="H25" s="172">
        <v>50.599493649999999</v>
      </c>
      <c r="I25" s="172">
        <v>50.599493649999999</v>
      </c>
      <c r="J25" s="260">
        <v>584.13243107000005</v>
      </c>
      <c r="K25" s="389">
        <v>116.11985636999999</v>
      </c>
      <c r="L25" s="157">
        <v>50.599493649999999</v>
      </c>
      <c r="M25" s="144">
        <v>50.599493649999999</v>
      </c>
      <c r="AF25" s="161"/>
      <c r="AG25" s="161"/>
    </row>
    <row r="26" spans="1:33" x14ac:dyDescent="0.2">
      <c r="A26" s="90" t="s">
        <v>205</v>
      </c>
      <c r="B26" s="157">
        <v>2635</v>
      </c>
      <c r="C26" s="157">
        <v>6558</v>
      </c>
      <c r="D26" s="157">
        <v>-1589.9613749099999</v>
      </c>
      <c r="E26" s="172">
        <v>-2204.71319257</v>
      </c>
      <c r="F26" s="172">
        <v>7313.5645666</v>
      </c>
      <c r="G26" s="172">
        <v>2099.7624449599998</v>
      </c>
      <c r="H26" s="172">
        <v>4380.2606131299999</v>
      </c>
      <c r="I26" s="172">
        <v>4380.2606131299999</v>
      </c>
      <c r="J26" s="260">
        <v>7313.5645666</v>
      </c>
      <c r="K26" s="389">
        <v>2099.7624449599998</v>
      </c>
      <c r="L26" s="157">
        <v>4380.2606131299999</v>
      </c>
      <c r="M26" s="144">
        <v>4380.2606131299999</v>
      </c>
      <c r="AF26" s="161"/>
      <c r="AG26" s="161"/>
    </row>
    <row r="27" spans="1:33" x14ac:dyDescent="0.2">
      <c r="A27" s="90" t="s">
        <v>56</v>
      </c>
      <c r="B27" s="157">
        <v>450</v>
      </c>
      <c r="C27" s="157">
        <v>261</v>
      </c>
      <c r="D27" s="157">
        <v>-169.147245</v>
      </c>
      <c r="E27" s="172">
        <v>347.21711900000003</v>
      </c>
      <c r="F27" s="172">
        <v>269.30507399999999</v>
      </c>
      <c r="G27" s="172">
        <v>25.39903</v>
      </c>
      <c r="H27" s="172">
        <v>31.890280000000001</v>
      </c>
      <c r="I27" s="172">
        <v>31.890280000000001</v>
      </c>
      <c r="J27" s="260">
        <v>283.94693699999999</v>
      </c>
      <c r="K27" s="389">
        <v>25.400217999999999</v>
      </c>
      <c r="L27" s="157">
        <v>37.593252999999997</v>
      </c>
      <c r="M27" s="144">
        <v>37.593252999999997</v>
      </c>
      <c r="AF27" s="161"/>
      <c r="AG27" s="161"/>
    </row>
    <row r="28" spans="1:33" x14ac:dyDescent="0.2">
      <c r="A28" s="90" t="s">
        <v>26</v>
      </c>
      <c r="B28" s="157">
        <v>3673</v>
      </c>
      <c r="C28" s="157">
        <v>3943</v>
      </c>
      <c r="D28" s="157">
        <v>3147.2702899999999</v>
      </c>
      <c r="E28" s="172">
        <v>1021.40407</v>
      </c>
      <c r="F28" s="172">
        <v>1067.698361</v>
      </c>
      <c r="G28" s="172">
        <v>275.18648000000002</v>
      </c>
      <c r="H28" s="172">
        <v>961.43388300000004</v>
      </c>
      <c r="I28" s="172">
        <v>961.43388300000004</v>
      </c>
      <c r="J28" s="260">
        <v>1067.698361</v>
      </c>
      <c r="K28" s="389">
        <v>275.18648000000002</v>
      </c>
      <c r="L28" s="157">
        <v>961.43388300000004</v>
      </c>
      <c r="M28" s="144">
        <v>961.43388300000004</v>
      </c>
      <c r="AF28" s="161"/>
      <c r="AG28" s="161"/>
    </row>
    <row r="29" spans="1:33" x14ac:dyDescent="0.2">
      <c r="A29" s="90" t="s">
        <v>188</v>
      </c>
      <c r="B29" s="157">
        <v>-14</v>
      </c>
      <c r="C29" s="157">
        <v>-5</v>
      </c>
      <c r="D29" s="157">
        <v>-80.948486848816756</v>
      </c>
      <c r="E29" s="172"/>
      <c r="F29" s="172"/>
      <c r="G29" s="172"/>
      <c r="H29" s="172"/>
      <c r="I29" s="172"/>
      <c r="J29" s="260"/>
      <c r="K29" s="389"/>
      <c r="L29" s="157"/>
      <c r="M29" s="144"/>
      <c r="AF29" s="161"/>
      <c r="AG29" s="161"/>
    </row>
    <row r="30" spans="1:33" x14ac:dyDescent="0.2">
      <c r="A30" s="90" t="s">
        <v>10</v>
      </c>
      <c r="B30" s="157">
        <v>21</v>
      </c>
      <c r="C30" s="157">
        <v>98</v>
      </c>
      <c r="D30" s="157">
        <v>108.282582</v>
      </c>
      <c r="E30" s="172">
        <v>125.718084</v>
      </c>
      <c r="F30" s="172">
        <v>-77.222449999999995</v>
      </c>
      <c r="G30" s="172">
        <v>-16.833354</v>
      </c>
      <c r="H30" s="172">
        <v>-13.241702</v>
      </c>
      <c r="I30" s="172">
        <v>-13.241702</v>
      </c>
      <c r="J30" s="260">
        <v>-77.222449999999995</v>
      </c>
      <c r="K30" s="389">
        <v>-16.833354</v>
      </c>
      <c r="L30" s="157">
        <v>-13.241702</v>
      </c>
      <c r="M30" s="144">
        <v>-13.241702</v>
      </c>
      <c r="AF30" s="161"/>
      <c r="AG30" s="161"/>
    </row>
    <row r="31" spans="1:33" ht="14.25" customHeight="1" x14ac:dyDescent="0.2">
      <c r="A31" s="90" t="s">
        <v>222</v>
      </c>
      <c r="B31" s="157">
        <v>-24</v>
      </c>
      <c r="C31" s="157">
        <v>-40</v>
      </c>
      <c r="D31" s="157">
        <v>-1175.1852284592701</v>
      </c>
      <c r="E31" s="172">
        <v>5.97578634</v>
      </c>
      <c r="F31" s="172">
        <v>61.223360059999997</v>
      </c>
      <c r="G31" s="172">
        <v>-1.8956903599999999</v>
      </c>
      <c r="H31" s="172">
        <v>-0.35965393000000001</v>
      </c>
      <c r="I31" s="172">
        <v>-0.35965393000000001</v>
      </c>
      <c r="J31" s="260">
        <v>61.223360059999997</v>
      </c>
      <c r="K31" s="389">
        <v>-1.8956903599999999</v>
      </c>
      <c r="L31" s="157">
        <v>-0.35965393000000001</v>
      </c>
      <c r="M31" s="144">
        <v>-0.35965393000000001</v>
      </c>
      <c r="AF31" s="161"/>
      <c r="AG31" s="161"/>
    </row>
    <row r="32" spans="1:33" ht="12.75" customHeight="1" x14ac:dyDescent="0.2">
      <c r="A32" s="90" t="s">
        <v>11</v>
      </c>
      <c r="B32" s="157">
        <v>11111</v>
      </c>
      <c r="C32" s="157">
        <v>14939</v>
      </c>
      <c r="D32" s="157">
        <v>6791.0272329999998</v>
      </c>
      <c r="E32" s="172">
        <v>7812.6656579999999</v>
      </c>
      <c r="F32" s="172">
        <v>3828.4270729999998</v>
      </c>
      <c r="G32" s="172">
        <v>40.736654000000001</v>
      </c>
      <c r="H32" s="172">
        <v>2420.7638769999999</v>
      </c>
      <c r="I32" s="172">
        <v>2420.7638769999999</v>
      </c>
      <c r="J32" s="260">
        <v>5508.8204290000003</v>
      </c>
      <c r="K32" s="389">
        <v>66.094665000000006</v>
      </c>
      <c r="L32" s="157">
        <v>2514.9782799999998</v>
      </c>
      <c r="M32" s="144">
        <v>2514.9782799999998</v>
      </c>
      <c r="AF32" s="161"/>
      <c r="AG32" s="161"/>
    </row>
    <row r="33" spans="1:33" x14ac:dyDescent="0.2">
      <c r="A33" s="90" t="s">
        <v>12</v>
      </c>
      <c r="B33" s="157">
        <v>3178</v>
      </c>
      <c r="C33" s="157">
        <v>2602</v>
      </c>
      <c r="D33" s="157">
        <v>18570.953093847056</v>
      </c>
      <c r="E33" s="172">
        <v>18747.179789518243</v>
      </c>
      <c r="F33" s="172">
        <v>11682.326791737858</v>
      </c>
      <c r="G33" s="172">
        <v>584.35532501475188</v>
      </c>
      <c r="H33" s="172">
        <v>3602.2710270973103</v>
      </c>
      <c r="I33" s="172">
        <v>3602.2710270973103</v>
      </c>
      <c r="J33" s="260">
        <v>8126.5970526188348</v>
      </c>
      <c r="K33" s="389">
        <v>331.34645724341345</v>
      </c>
      <c r="L33" s="157">
        <v>2207.2994703818472</v>
      </c>
      <c r="M33" s="144">
        <v>2207.2994703818472</v>
      </c>
      <c r="AF33" s="161"/>
      <c r="AG33" s="161"/>
    </row>
    <row r="34" spans="1:33" x14ac:dyDescent="0.2">
      <c r="A34" s="90" t="s">
        <v>186</v>
      </c>
      <c r="B34" s="157">
        <v>1756</v>
      </c>
      <c r="C34" s="157">
        <v>3099</v>
      </c>
      <c r="D34" s="157">
        <v>3890.18865289</v>
      </c>
      <c r="E34" s="172">
        <v>3096.98606165</v>
      </c>
      <c r="F34" s="172">
        <v>2679.8988298999998</v>
      </c>
      <c r="G34" s="172">
        <v>244.72955999999999</v>
      </c>
      <c r="H34" s="172">
        <v>537.75660000000005</v>
      </c>
      <c r="I34" s="172">
        <v>537.75660000000005</v>
      </c>
      <c r="J34" s="260">
        <v>2502.2304469699998</v>
      </c>
      <c r="K34" s="389">
        <v>231.89761265000001</v>
      </c>
      <c r="L34" s="157">
        <v>454.81974054</v>
      </c>
      <c r="M34" s="144">
        <v>454.81974054</v>
      </c>
      <c r="AF34" s="161"/>
      <c r="AG34" s="161"/>
    </row>
    <row r="35" spans="1:33" ht="13.5" customHeight="1" x14ac:dyDescent="0.2">
      <c r="A35" s="90" t="s">
        <v>156</v>
      </c>
      <c r="B35" s="157">
        <v>1254</v>
      </c>
      <c r="C35" s="157">
        <v>-2517</v>
      </c>
      <c r="D35" s="157">
        <v>-852.72053200000005</v>
      </c>
      <c r="E35" s="172">
        <v>1114.355159</v>
      </c>
      <c r="F35" s="172">
        <v>-1870.8712869999999</v>
      </c>
      <c r="G35" s="172">
        <v>-60.588827999999999</v>
      </c>
      <c r="H35" s="172">
        <v>49.005462999999999</v>
      </c>
      <c r="I35" s="172">
        <v>49.005462999999999</v>
      </c>
      <c r="J35" s="261">
        <v>-1720.7112010000001</v>
      </c>
      <c r="K35" s="289">
        <v>-30.392752999999999</v>
      </c>
      <c r="L35" s="144">
        <v>52.003197</v>
      </c>
      <c r="M35" s="144">
        <v>52.003197</v>
      </c>
      <c r="AF35" s="161"/>
      <c r="AG35" s="161"/>
    </row>
    <row r="36" spans="1:33" ht="12.75" customHeight="1" x14ac:dyDescent="0.2">
      <c r="A36" s="90" t="s">
        <v>153</v>
      </c>
      <c r="B36" s="144">
        <v>-1689</v>
      </c>
      <c r="C36" s="144">
        <v>-2058</v>
      </c>
      <c r="D36" s="144">
        <v>-421</v>
      </c>
      <c r="E36" s="172">
        <v>-376.13193999999999</v>
      </c>
      <c r="F36" s="172">
        <v>-247.09715399999999</v>
      </c>
      <c r="G36" s="172">
        <v>-9.5887359999999831</v>
      </c>
      <c r="H36" s="172">
        <v>-1.0052749999999999</v>
      </c>
      <c r="I36" s="172">
        <v>-1.0052749999999999</v>
      </c>
      <c r="J36" s="261">
        <v>-247.09715399999999</v>
      </c>
      <c r="K36" s="289">
        <v>-9.5887359999999831</v>
      </c>
      <c r="L36" s="144">
        <v>-1.0052749999999999</v>
      </c>
      <c r="M36" s="144">
        <v>-1.0052749999999999</v>
      </c>
      <c r="AF36" s="161"/>
      <c r="AG36" s="161"/>
    </row>
    <row r="37" spans="1:33" x14ac:dyDescent="0.2">
      <c r="A37" s="90" t="s">
        <v>13</v>
      </c>
      <c r="B37" s="144">
        <v>-1501</v>
      </c>
      <c r="C37" s="144">
        <v>792</v>
      </c>
      <c r="D37" s="144">
        <v>8413.6911257499996</v>
      </c>
      <c r="E37" s="172">
        <v>1681.69075724</v>
      </c>
      <c r="F37" s="172">
        <v>2789.9699768400001</v>
      </c>
      <c r="G37" s="172">
        <v>855.93986634999999</v>
      </c>
      <c r="H37" s="172">
        <v>580.68266208</v>
      </c>
      <c r="I37" s="172">
        <v>580.68266208</v>
      </c>
      <c r="J37" s="261">
        <v>2039.7226970700001</v>
      </c>
      <c r="K37" s="289">
        <v>694.13226699999996</v>
      </c>
      <c r="L37" s="144">
        <v>400.02578181000001</v>
      </c>
      <c r="M37" s="144">
        <v>400.02578181000001</v>
      </c>
      <c r="AF37" s="161"/>
      <c r="AG37" s="161"/>
    </row>
    <row r="38" spans="1:33" x14ac:dyDescent="0.2">
      <c r="A38" s="90" t="s">
        <v>23</v>
      </c>
      <c r="B38" s="144">
        <v>53</v>
      </c>
      <c r="C38" s="144">
        <v>-15</v>
      </c>
      <c r="D38" s="144">
        <v>36.741230000000002</v>
      </c>
      <c r="E38" s="172">
        <v>28.957799999999999</v>
      </c>
      <c r="F38" s="172">
        <v>32.418419</v>
      </c>
      <c r="G38" s="172">
        <v>5.3673000000000002</v>
      </c>
      <c r="H38" s="172">
        <v>6.9071449999999999</v>
      </c>
      <c r="I38" s="172">
        <v>6.9071449999999999</v>
      </c>
      <c r="J38" s="261">
        <v>32.418419</v>
      </c>
      <c r="K38" s="289">
        <v>5.3673000000000002</v>
      </c>
      <c r="L38" s="144">
        <v>6.9071449999999999</v>
      </c>
      <c r="M38" s="144">
        <v>6.9071449999999999</v>
      </c>
      <c r="AF38" s="161"/>
      <c r="AG38" s="161"/>
    </row>
    <row r="39" spans="1:33" ht="13.5" customHeight="1" x14ac:dyDescent="0.2">
      <c r="A39" s="90" t="s">
        <v>24</v>
      </c>
      <c r="B39" s="144">
        <v>403</v>
      </c>
      <c r="C39" s="144">
        <v>80</v>
      </c>
      <c r="D39" s="144">
        <v>12.576736785</v>
      </c>
      <c r="E39" s="172">
        <v>-45.901839410009998</v>
      </c>
      <c r="F39" s="172">
        <v>135.3600026</v>
      </c>
      <c r="G39" s="144">
        <v>56.92903957</v>
      </c>
      <c r="H39" s="123">
        <v>45.736888780000001</v>
      </c>
      <c r="I39" s="172">
        <v>45.736888780000001</v>
      </c>
      <c r="J39" s="261">
        <v>135.36000250399999</v>
      </c>
      <c r="K39" s="289">
        <v>56.929039520000003</v>
      </c>
      <c r="L39" s="144">
        <v>45.736888780000001</v>
      </c>
      <c r="M39" s="144">
        <v>45.736888780000001</v>
      </c>
      <c r="AF39" s="161"/>
      <c r="AG39" s="161"/>
    </row>
    <row r="40" spans="1:33" x14ac:dyDescent="0.2">
      <c r="A40" s="90" t="s">
        <v>27</v>
      </c>
      <c r="B40" s="144">
        <v>-26</v>
      </c>
      <c r="C40" s="144">
        <v>115</v>
      </c>
      <c r="D40" s="144">
        <v>140.29371660999999</v>
      </c>
      <c r="E40" s="172">
        <v>30.245429600000001</v>
      </c>
      <c r="F40" s="172"/>
      <c r="G40" s="144"/>
      <c r="H40" s="123"/>
      <c r="I40" s="172"/>
      <c r="J40" s="261"/>
      <c r="K40" s="289"/>
      <c r="L40" s="144"/>
      <c r="M40" s="144"/>
      <c r="AF40" s="161"/>
      <c r="AG40" s="161"/>
    </row>
    <row r="41" spans="1:33" ht="13.5" customHeight="1" x14ac:dyDescent="0.2">
      <c r="A41" s="90" t="s">
        <v>154</v>
      </c>
      <c r="B41" s="144">
        <v>-948</v>
      </c>
      <c r="C41" s="144">
        <v>163</v>
      </c>
      <c r="D41" s="144">
        <v>3713.4361136799998</v>
      </c>
      <c r="E41" s="172">
        <v>-798.97705311000004</v>
      </c>
      <c r="F41" s="172">
        <v>1656.65117846</v>
      </c>
      <c r="G41" s="144">
        <v>1115.6911151100001</v>
      </c>
      <c r="H41" s="123">
        <v>893.44235246000005</v>
      </c>
      <c r="I41" s="290">
        <v>893.44235246000005</v>
      </c>
      <c r="J41" s="289">
        <v>1301.4009498299999</v>
      </c>
      <c r="K41" s="289">
        <v>1204.6469699899999</v>
      </c>
      <c r="L41" s="144">
        <v>1199.98171658</v>
      </c>
      <c r="M41" s="144">
        <v>1199.98171658</v>
      </c>
      <c r="AF41" s="161"/>
      <c r="AG41" s="161"/>
    </row>
    <row r="42" spans="1:33" x14ac:dyDescent="0.2">
      <c r="A42" s="90" t="s">
        <v>59</v>
      </c>
      <c r="B42" s="144">
        <v>-233</v>
      </c>
      <c r="C42" s="144">
        <v>123</v>
      </c>
      <c r="D42" s="144">
        <v>363.43933088</v>
      </c>
      <c r="E42" s="172">
        <v>-1808.7224952199999</v>
      </c>
      <c r="F42" s="172">
        <v>-294.13198756999998</v>
      </c>
      <c r="G42" s="144">
        <v>-71.255119199999996</v>
      </c>
      <c r="H42" s="123">
        <v>0.77985510000000002</v>
      </c>
      <c r="I42" s="290">
        <v>0.77985510000000002</v>
      </c>
      <c r="J42" s="289">
        <v>0.80036172000000005</v>
      </c>
      <c r="K42" s="289">
        <v>0.80036172000000005</v>
      </c>
      <c r="L42" s="144">
        <v>0.77985510000000002</v>
      </c>
      <c r="M42" s="144">
        <v>0.77985510000000002</v>
      </c>
      <c r="AF42" s="161"/>
      <c r="AG42" s="161"/>
    </row>
    <row r="43" spans="1:33" x14ac:dyDescent="0.2">
      <c r="A43" s="90" t="s">
        <v>189</v>
      </c>
      <c r="B43" s="144">
        <v>673</v>
      </c>
      <c r="C43" s="144">
        <v>-2</v>
      </c>
      <c r="D43" s="144">
        <v>-933.07392595995998</v>
      </c>
      <c r="E43" s="172">
        <v>-482.57290139000003</v>
      </c>
      <c r="F43" s="172">
        <v>-475.74614181999999</v>
      </c>
      <c r="G43" s="144">
        <v>0.39385288000000002</v>
      </c>
      <c r="H43" s="123">
        <v>4.6000636100000003</v>
      </c>
      <c r="I43" s="290">
        <v>4.6000636100000003</v>
      </c>
      <c r="J43" s="289">
        <v>-475.74614189200003</v>
      </c>
      <c r="K43" s="289">
        <v>0.39385279000000001</v>
      </c>
      <c r="L43" s="144">
        <v>4.6000636100000003</v>
      </c>
      <c r="M43" s="144">
        <v>4.6000636100000003</v>
      </c>
      <c r="AF43" s="161"/>
      <c r="AG43" s="161"/>
    </row>
    <row r="44" spans="1:33" x14ac:dyDescent="0.2">
      <c r="A44" s="90" t="s">
        <v>60</v>
      </c>
      <c r="B44" s="144">
        <v>1393</v>
      </c>
      <c r="C44" s="144">
        <v>2275</v>
      </c>
      <c r="D44" s="134">
        <v>2466.8635735678276</v>
      </c>
      <c r="E44" s="208">
        <v>806.48573421553601</v>
      </c>
      <c r="F44" s="208">
        <v>-683.12979499999994</v>
      </c>
      <c r="G44" s="134">
        <v>-150.69692151000001</v>
      </c>
      <c r="H44" s="134">
        <v>81.409262999999996</v>
      </c>
      <c r="I44" s="291">
        <v>81.409262999999996</v>
      </c>
      <c r="J44" s="289">
        <v>-543.09000700000001</v>
      </c>
      <c r="K44" s="289">
        <v>-141.41818050000001</v>
      </c>
      <c r="L44" s="144">
        <v>81.409262999999996</v>
      </c>
      <c r="M44" s="144">
        <v>81.409262999999996</v>
      </c>
      <c r="AF44" s="161"/>
      <c r="AG44" s="161"/>
    </row>
    <row r="45" spans="1:33" x14ac:dyDescent="0.2">
      <c r="A45" s="92" t="s">
        <v>15</v>
      </c>
      <c r="B45" s="70">
        <v>46911</v>
      </c>
      <c r="C45" s="70">
        <v>55552</v>
      </c>
      <c r="D45" s="70">
        <v>62584.044424717031</v>
      </c>
      <c r="E45" s="70">
        <v>47225.713567807958</v>
      </c>
      <c r="F45" s="70">
        <v>43371.66325028288</v>
      </c>
      <c r="G45" s="70">
        <v>6223.3529897885892</v>
      </c>
      <c r="H45" s="70">
        <v>19156.006967331632</v>
      </c>
      <c r="I45" s="70">
        <v>19156.006967331632</v>
      </c>
      <c r="J45" s="70">
        <v>40171.491307790777</v>
      </c>
      <c r="K45" s="70">
        <v>9067.6062679120096</v>
      </c>
      <c r="L45" s="70">
        <v>16775.221596781073</v>
      </c>
      <c r="M45" s="70">
        <v>16775.221596781073</v>
      </c>
      <c r="AF45" s="161"/>
      <c r="AG45" s="161"/>
    </row>
    <row r="46" spans="1:33" x14ac:dyDescent="0.2">
      <c r="A46" s="93" t="s">
        <v>114</v>
      </c>
      <c r="B46" s="94">
        <v>45222</v>
      </c>
      <c r="C46" s="94">
        <v>53494</v>
      </c>
      <c r="D46" s="94">
        <v>62163.044424717031</v>
      </c>
      <c r="E46" s="94">
        <v>46849.581627807958</v>
      </c>
      <c r="F46" s="94">
        <v>43124.566096282877</v>
      </c>
      <c r="G46" s="94">
        <v>6213.7642537885895</v>
      </c>
      <c r="H46" s="94">
        <f>SUM(H4:H44)</f>
        <v>19155.001692331633</v>
      </c>
      <c r="I46" s="94">
        <v>19156.006967331632</v>
      </c>
      <c r="J46" s="94">
        <v>39924.394153790774</v>
      </c>
      <c r="K46" s="94">
        <v>9058.0175319120099</v>
      </c>
      <c r="L46" s="94">
        <f>L45+L36</f>
        <v>16774.216321781074</v>
      </c>
      <c r="M46" s="94">
        <v>16775.221596781073</v>
      </c>
      <c r="AF46" s="161"/>
      <c r="AG46" s="161"/>
    </row>
    <row r="47" spans="1:33" x14ac:dyDescent="0.2">
      <c r="A47" s="197" t="s">
        <v>251</v>
      </c>
      <c r="B47" s="197"/>
      <c r="C47" s="197"/>
      <c r="D47" s="197"/>
      <c r="E47" s="198"/>
      <c r="F47" s="198"/>
      <c r="G47" s="198"/>
      <c r="H47" s="198"/>
      <c r="I47" s="163"/>
    </row>
    <row r="48" spans="1:33" s="161" customFormat="1" x14ac:dyDescent="0.2">
      <c r="A48" s="199"/>
      <c r="B48" s="199"/>
      <c r="C48" s="199"/>
      <c r="D48" s="199"/>
      <c r="E48" s="199"/>
      <c r="F48" s="199"/>
      <c r="G48" s="199"/>
      <c r="H48" s="200"/>
      <c r="I48" s="197"/>
    </row>
    <row r="49" spans="3:9" s="160" customFormat="1" x14ac:dyDescent="0.2">
      <c r="C49" s="203"/>
      <c r="D49" s="203"/>
      <c r="E49" s="203"/>
      <c r="F49" s="203"/>
      <c r="G49" s="203"/>
    </row>
    <row r="50" spans="3:9" s="160" customFormat="1" x14ac:dyDescent="0.2">
      <c r="D50" s="202"/>
      <c r="E50" s="202"/>
      <c r="F50" s="203"/>
      <c r="G50" s="203"/>
      <c r="H50" s="320"/>
      <c r="I50" s="320"/>
    </row>
    <row r="51" spans="3:9" s="160" customFormat="1" x14ac:dyDescent="0.2">
      <c r="D51" s="202"/>
      <c r="E51" s="202"/>
      <c r="F51" s="202"/>
      <c r="G51" s="202"/>
      <c r="H51" s="320"/>
      <c r="I51" s="320"/>
    </row>
    <row r="52" spans="3:9" s="160" customFormat="1" x14ac:dyDescent="0.2">
      <c r="D52" s="202"/>
      <c r="E52" s="202"/>
      <c r="F52" s="203"/>
      <c r="G52" s="202"/>
      <c r="H52" s="320"/>
      <c r="I52" s="320"/>
    </row>
    <row r="53" spans="3:9" s="160" customFormat="1" x14ac:dyDescent="0.2">
      <c r="D53" s="202"/>
      <c r="E53" s="202"/>
      <c r="F53" s="202"/>
      <c r="G53" s="202"/>
      <c r="H53" s="320"/>
      <c r="I53" s="320"/>
    </row>
    <row r="54" spans="3:9" s="160" customFormat="1" x14ac:dyDescent="0.2">
      <c r="D54" s="202"/>
      <c r="E54" s="202"/>
      <c r="F54" s="202"/>
      <c r="G54" s="202"/>
      <c r="H54" s="320"/>
      <c r="I54" s="320"/>
    </row>
    <row r="55" spans="3:9" s="160" customFormat="1" x14ac:dyDescent="0.2">
      <c r="D55" s="202"/>
      <c r="E55" s="202"/>
      <c r="F55" s="202"/>
      <c r="G55" s="202"/>
      <c r="H55" s="320"/>
      <c r="I55" s="320"/>
    </row>
    <row r="56" spans="3:9" s="160" customFormat="1" x14ac:dyDescent="0.2">
      <c r="D56" s="202"/>
      <c r="E56" s="202"/>
      <c r="F56" s="202"/>
      <c r="G56" s="202"/>
      <c r="H56" s="205"/>
      <c r="I56" s="205"/>
    </row>
    <row r="57" spans="3:9" s="160" customFormat="1" x14ac:dyDescent="0.2">
      <c r="D57" s="202"/>
      <c r="E57" s="202"/>
      <c r="F57" s="202"/>
      <c r="G57" s="202"/>
      <c r="H57" s="205"/>
      <c r="I57" s="205"/>
    </row>
    <row r="58" spans="3:9" s="160" customFormat="1" x14ac:dyDescent="0.2">
      <c r="D58" s="202"/>
      <c r="E58" s="202"/>
      <c r="F58" s="202"/>
      <c r="G58" s="202"/>
      <c r="H58" s="204"/>
      <c r="I58" s="205"/>
    </row>
    <row r="59" spans="3:9" s="160" customFormat="1" x14ac:dyDescent="0.2">
      <c r="D59" s="202"/>
      <c r="E59" s="202"/>
      <c r="F59" s="202"/>
      <c r="G59" s="202"/>
      <c r="H59" s="205"/>
      <c r="I59" s="205"/>
    </row>
    <row r="60" spans="3:9" s="160" customFormat="1" x14ac:dyDescent="0.2">
      <c r="D60" s="202"/>
      <c r="E60" s="202"/>
      <c r="F60" s="202"/>
      <c r="G60" s="202"/>
      <c r="H60" s="205"/>
      <c r="I60" s="205"/>
    </row>
    <row r="61" spans="3:9" s="160" customFormat="1" x14ac:dyDescent="0.2">
      <c r="D61" s="202"/>
      <c r="E61" s="202"/>
      <c r="F61" s="202"/>
      <c r="G61" s="202"/>
      <c r="H61" s="205"/>
      <c r="I61" s="205"/>
    </row>
    <row r="62" spans="3:9" s="160" customFormat="1" x14ac:dyDescent="0.2">
      <c r="D62" s="202"/>
      <c r="E62" s="202"/>
      <c r="F62" s="202"/>
      <c r="G62" s="202"/>
      <c r="H62" s="205"/>
      <c r="I62" s="205"/>
    </row>
    <row r="63" spans="3:9" s="160" customFormat="1" x14ac:dyDescent="0.2">
      <c r="D63" s="202"/>
      <c r="E63" s="202"/>
      <c r="F63" s="202"/>
      <c r="G63" s="202"/>
      <c r="H63" s="205"/>
      <c r="I63" s="205"/>
    </row>
    <row r="64" spans="3:9" s="160" customFormat="1" x14ac:dyDescent="0.2">
      <c r="D64" s="202"/>
      <c r="E64" s="202"/>
      <c r="F64" s="202"/>
      <c r="G64" s="202"/>
      <c r="H64" s="205"/>
      <c r="I64" s="205"/>
    </row>
    <row r="65" spans="4:9" s="160" customFormat="1" x14ac:dyDescent="0.2">
      <c r="D65" s="202"/>
      <c r="E65" s="202"/>
      <c r="F65" s="202"/>
      <c r="G65" s="202"/>
      <c r="H65" s="205"/>
      <c r="I65" s="205"/>
    </row>
    <row r="66" spans="4:9" s="160" customFormat="1" x14ac:dyDescent="0.2">
      <c r="D66" s="202"/>
      <c r="E66" s="202"/>
      <c r="F66" s="202"/>
      <c r="G66" s="202"/>
      <c r="H66" s="205"/>
      <c r="I66" s="205"/>
    </row>
    <row r="67" spans="4:9" s="160" customFormat="1" x14ac:dyDescent="0.2">
      <c r="D67" s="202"/>
      <c r="E67" s="202"/>
      <c r="F67" s="202"/>
      <c r="G67" s="202"/>
      <c r="H67" s="205"/>
      <c r="I67" s="205"/>
    </row>
    <row r="68" spans="4:9" s="160" customFormat="1" x14ac:dyDescent="0.2">
      <c r="D68" s="202"/>
      <c r="E68" s="202"/>
      <c r="F68" s="202"/>
      <c r="G68" s="202"/>
      <c r="H68" s="205"/>
      <c r="I68" s="205"/>
    </row>
    <row r="69" spans="4:9" s="160" customFormat="1" x14ac:dyDescent="0.2">
      <c r="D69" s="202"/>
      <c r="E69" s="202"/>
      <c r="F69" s="202"/>
      <c r="G69" s="202"/>
      <c r="H69" s="205"/>
      <c r="I69" s="205"/>
    </row>
    <row r="70" spans="4:9" s="160" customFormat="1" x14ac:dyDescent="0.2">
      <c r="D70" s="202"/>
      <c r="E70" s="202"/>
      <c r="F70" s="202"/>
      <c r="G70" s="202"/>
      <c r="H70" s="205"/>
      <c r="I70" s="205"/>
    </row>
    <row r="71" spans="4:9" s="160" customFormat="1" x14ac:dyDescent="0.2">
      <c r="D71" s="202"/>
      <c r="E71" s="202"/>
      <c r="F71" s="202"/>
      <c r="G71" s="202"/>
      <c r="H71" s="205"/>
      <c r="I71" s="205"/>
    </row>
    <row r="72" spans="4:9" s="160" customFormat="1" x14ac:dyDescent="0.2">
      <c r="D72" s="202"/>
      <c r="E72" s="202"/>
      <c r="F72" s="202"/>
      <c r="G72" s="202"/>
      <c r="H72" s="205"/>
      <c r="I72" s="205"/>
    </row>
    <row r="73" spans="4:9" s="160" customFormat="1" x14ac:dyDescent="0.2">
      <c r="D73" s="202"/>
      <c r="E73" s="202"/>
      <c r="F73" s="202"/>
      <c r="G73" s="202"/>
      <c r="H73" s="205"/>
      <c r="I73" s="205"/>
    </row>
    <row r="74" spans="4:9" s="160" customFormat="1" x14ac:dyDescent="0.2">
      <c r="D74" s="202"/>
      <c r="E74" s="202"/>
      <c r="F74" s="202"/>
      <c r="G74" s="202"/>
      <c r="H74" s="205"/>
      <c r="I74" s="205"/>
    </row>
    <row r="75" spans="4:9" s="160" customFormat="1" x14ac:dyDescent="0.2">
      <c r="D75" s="202"/>
      <c r="E75" s="202"/>
      <c r="F75" s="202"/>
      <c r="G75" s="202"/>
      <c r="H75" s="205"/>
      <c r="I75" s="205"/>
    </row>
    <row r="76" spans="4:9" s="160" customFormat="1" x14ac:dyDescent="0.2">
      <c r="D76" s="202"/>
      <c r="E76" s="202"/>
      <c r="F76" s="202"/>
      <c r="G76" s="202"/>
      <c r="H76" s="205"/>
      <c r="I76" s="205"/>
    </row>
    <row r="77" spans="4:9" s="160" customFormat="1" x14ac:dyDescent="0.2">
      <c r="D77" s="202"/>
      <c r="E77" s="202"/>
      <c r="F77" s="202"/>
      <c r="G77" s="202"/>
      <c r="H77" s="205"/>
      <c r="I77" s="205"/>
    </row>
    <row r="78" spans="4:9" s="160" customFormat="1" x14ac:dyDescent="0.2">
      <c r="D78" s="202"/>
      <c r="E78" s="202"/>
      <c r="F78" s="202"/>
      <c r="G78" s="202"/>
      <c r="H78" s="205"/>
      <c r="I78" s="205"/>
    </row>
    <row r="79" spans="4:9" s="160" customFormat="1" x14ac:dyDescent="0.2">
      <c r="D79" s="202"/>
      <c r="E79" s="202"/>
      <c r="F79" s="202"/>
      <c r="G79" s="202"/>
      <c r="H79" s="205"/>
      <c r="I79" s="205"/>
    </row>
    <row r="80" spans="4:9" s="160" customFormat="1" x14ac:dyDescent="0.2">
      <c r="D80" s="202"/>
      <c r="E80" s="202"/>
      <c r="F80" s="202"/>
      <c r="G80" s="202"/>
      <c r="H80" s="205"/>
      <c r="I80" s="205"/>
    </row>
    <row r="81" spans="1:9" s="160" customFormat="1" x14ac:dyDescent="0.2">
      <c r="D81" s="202"/>
      <c r="E81" s="202"/>
      <c r="F81" s="202"/>
      <c r="G81" s="202"/>
      <c r="H81" s="205"/>
      <c r="I81" s="205"/>
    </row>
    <row r="82" spans="1:9" s="160" customFormat="1" x14ac:dyDescent="0.2">
      <c r="D82" s="202"/>
      <c r="E82" s="202"/>
      <c r="F82" s="202"/>
      <c r="G82" s="202"/>
      <c r="H82" s="205"/>
      <c r="I82" s="205"/>
    </row>
    <row r="83" spans="1:9" s="160" customFormat="1" x14ac:dyDescent="0.2">
      <c r="D83" s="202"/>
      <c r="E83" s="202"/>
      <c r="F83" s="202"/>
      <c r="G83" s="202"/>
      <c r="H83" s="205"/>
      <c r="I83" s="205"/>
    </row>
    <row r="84" spans="1:9" s="160" customFormat="1" x14ac:dyDescent="0.2">
      <c r="D84" s="202"/>
      <c r="E84" s="202"/>
      <c r="F84" s="202"/>
      <c r="G84" s="202"/>
      <c r="H84" s="205"/>
      <c r="I84" s="205"/>
    </row>
    <row r="85" spans="1:9" s="160" customFormat="1" x14ac:dyDescent="0.2">
      <c r="D85" s="202"/>
      <c r="E85" s="202"/>
      <c r="F85" s="202"/>
      <c r="G85" s="202"/>
      <c r="H85" s="205"/>
      <c r="I85" s="205"/>
    </row>
    <row r="86" spans="1:9" s="160" customFormat="1" x14ac:dyDescent="0.2">
      <c r="A86" s="362"/>
      <c r="B86" s="363"/>
      <c r="C86" s="363"/>
      <c r="D86" s="363"/>
      <c r="E86" s="196"/>
      <c r="F86" s="196"/>
      <c r="G86" s="196"/>
      <c r="H86" s="196"/>
      <c r="I86" s="205"/>
    </row>
    <row r="87" spans="1:9" s="160" customFormat="1" x14ac:dyDescent="0.2">
      <c r="C87" s="202"/>
      <c r="D87" s="202"/>
      <c r="E87" s="202"/>
      <c r="F87" s="202"/>
      <c r="G87" s="202"/>
      <c r="H87" s="205"/>
      <c r="I87" s="196"/>
    </row>
    <row r="88" spans="1:9" s="160" customFormat="1" x14ac:dyDescent="0.2">
      <c r="C88" s="202"/>
      <c r="D88" s="202"/>
      <c r="E88" s="202"/>
      <c r="F88" s="202"/>
      <c r="G88" s="202"/>
      <c r="H88" s="205"/>
      <c r="I88" s="205"/>
    </row>
    <row r="89" spans="1:9" s="160" customFormat="1" x14ac:dyDescent="0.2">
      <c r="C89" s="202"/>
      <c r="D89" s="202"/>
      <c r="E89" s="202"/>
      <c r="F89" s="202"/>
      <c r="G89" s="202"/>
      <c r="H89" s="205"/>
      <c r="I89" s="205"/>
    </row>
    <row r="90" spans="1:9" s="160" customFormat="1" x14ac:dyDescent="0.2">
      <c r="C90" s="202"/>
      <c r="D90" s="202"/>
      <c r="E90" s="202"/>
      <c r="F90" s="202"/>
      <c r="G90" s="202"/>
      <c r="H90" s="205"/>
      <c r="I90" s="205"/>
    </row>
    <row r="91" spans="1:9" s="160" customFormat="1" x14ac:dyDescent="0.2">
      <c r="C91" s="202"/>
      <c r="D91" s="202"/>
      <c r="E91" s="202"/>
      <c r="F91" s="202"/>
      <c r="G91" s="202"/>
      <c r="H91" s="205"/>
      <c r="I91" s="205"/>
    </row>
    <row r="92" spans="1:9" s="160" customFormat="1" x14ac:dyDescent="0.2">
      <c r="C92" s="202"/>
      <c r="D92" s="202"/>
      <c r="E92" s="202"/>
      <c r="F92" s="202"/>
      <c r="G92" s="202"/>
      <c r="H92" s="205"/>
      <c r="I92" s="205"/>
    </row>
    <row r="93" spans="1:9" s="160" customFormat="1" x14ac:dyDescent="0.2">
      <c r="C93" s="202"/>
      <c r="D93" s="202"/>
      <c r="E93" s="202"/>
      <c r="F93" s="202"/>
      <c r="G93" s="202"/>
      <c r="H93" s="205"/>
      <c r="I93" s="205"/>
    </row>
    <row r="94" spans="1:9" s="160" customFormat="1" x14ac:dyDescent="0.2">
      <c r="C94" s="202"/>
      <c r="D94" s="202"/>
      <c r="E94" s="202"/>
      <c r="F94" s="202"/>
      <c r="G94" s="202"/>
      <c r="H94" s="205"/>
      <c r="I94" s="205"/>
    </row>
    <row r="95" spans="1:9" s="160" customFormat="1" x14ac:dyDescent="0.2">
      <c r="C95" s="202"/>
      <c r="D95" s="202"/>
      <c r="E95" s="202"/>
      <c r="F95" s="202"/>
      <c r="G95" s="202"/>
      <c r="H95" s="205"/>
      <c r="I95" s="205"/>
    </row>
    <row r="96" spans="1:9" s="160" customFormat="1" x14ac:dyDescent="0.2">
      <c r="C96" s="202"/>
      <c r="D96" s="202"/>
      <c r="E96" s="202"/>
      <c r="F96" s="202"/>
      <c r="G96" s="202"/>
      <c r="H96" s="205"/>
      <c r="I96" s="205"/>
    </row>
    <row r="97" spans="1:31" s="160" customFormat="1" x14ac:dyDescent="0.2">
      <c r="C97" s="202"/>
      <c r="D97" s="202"/>
      <c r="E97" s="202"/>
      <c r="F97" s="202"/>
      <c r="G97" s="202"/>
      <c r="H97" s="205"/>
      <c r="I97" s="205"/>
    </row>
    <row r="98" spans="1:31" s="160" customFormat="1" x14ac:dyDescent="0.2">
      <c r="C98" s="202"/>
      <c r="D98" s="202"/>
      <c r="E98" s="202"/>
      <c r="F98" s="202"/>
      <c r="G98" s="202"/>
      <c r="H98" s="205"/>
      <c r="I98" s="205"/>
    </row>
    <row r="99" spans="1:31" s="160" customFormat="1" x14ac:dyDescent="0.2">
      <c r="A99" s="10"/>
      <c r="B99" s="10"/>
      <c r="C99" s="29"/>
      <c r="D99" s="29"/>
      <c r="E99" s="29"/>
      <c r="F99" s="29"/>
      <c r="G99" s="29"/>
      <c r="H99" s="166"/>
      <c r="I99" s="205"/>
    </row>
    <row r="100" spans="1:31" s="10" customFormat="1" x14ac:dyDescent="0.2">
      <c r="C100" s="29"/>
      <c r="D100" s="29"/>
      <c r="E100" s="29"/>
      <c r="F100" s="29"/>
      <c r="G100" s="29"/>
      <c r="H100" s="166"/>
      <c r="I100" s="166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</row>
    <row r="101" spans="1:31" s="10" customFormat="1" x14ac:dyDescent="0.2">
      <c r="C101" s="29"/>
      <c r="D101" s="29"/>
      <c r="E101" s="29"/>
      <c r="F101" s="29"/>
      <c r="G101" s="29"/>
      <c r="H101" s="166"/>
      <c r="I101" s="166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</row>
    <row r="102" spans="1:31" s="10" customFormat="1" x14ac:dyDescent="0.2">
      <c r="C102" s="29"/>
      <c r="D102" s="29"/>
      <c r="E102" s="29"/>
      <c r="F102" s="29"/>
      <c r="G102" s="29"/>
      <c r="H102" s="166"/>
      <c r="I102" s="166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</row>
    <row r="103" spans="1:31" s="10" customFormat="1" x14ac:dyDescent="0.2">
      <c r="C103" s="29"/>
      <c r="D103" s="29"/>
      <c r="E103" s="29"/>
      <c r="F103" s="29"/>
      <c r="G103" s="29"/>
      <c r="H103" s="166"/>
      <c r="I103" s="166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</row>
    <row r="104" spans="1:31" s="10" customFormat="1" x14ac:dyDescent="0.2">
      <c r="C104" s="29"/>
      <c r="D104" s="29"/>
      <c r="E104" s="29"/>
      <c r="F104" s="29"/>
      <c r="G104" s="29"/>
      <c r="H104" s="166"/>
      <c r="I104" s="166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</row>
    <row r="105" spans="1:31" s="10" customFormat="1" x14ac:dyDescent="0.2">
      <c r="C105" s="29"/>
      <c r="D105" s="29"/>
      <c r="E105" s="29"/>
      <c r="F105" s="29"/>
      <c r="G105" s="29"/>
      <c r="H105" s="166"/>
      <c r="I105" s="166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</row>
    <row r="106" spans="1:31" s="10" customFormat="1" x14ac:dyDescent="0.2">
      <c r="C106" s="29"/>
      <c r="D106" s="29"/>
      <c r="E106" s="29"/>
      <c r="F106" s="29"/>
      <c r="G106" s="29"/>
      <c r="H106" s="166"/>
      <c r="I106" s="166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</row>
    <row r="107" spans="1:31" s="10" customFormat="1" x14ac:dyDescent="0.2">
      <c r="C107" s="29"/>
      <c r="D107" s="29"/>
      <c r="E107" s="29"/>
      <c r="F107" s="29"/>
      <c r="G107" s="29"/>
      <c r="H107" s="166"/>
      <c r="I107" s="166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</row>
    <row r="108" spans="1:31" s="10" customFormat="1" x14ac:dyDescent="0.2">
      <c r="C108" s="29"/>
      <c r="D108" s="29"/>
      <c r="E108" s="29"/>
      <c r="F108" s="29"/>
      <c r="G108" s="29"/>
      <c r="H108" s="166"/>
      <c r="I108" s="166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</row>
    <row r="109" spans="1:31" s="10" customFormat="1" x14ac:dyDescent="0.2">
      <c r="C109" s="29"/>
      <c r="D109" s="29"/>
      <c r="E109" s="29"/>
      <c r="F109" s="29"/>
      <c r="G109" s="29"/>
      <c r="H109" s="166"/>
      <c r="I109" s="166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</row>
    <row r="110" spans="1:31" s="10" customFormat="1" x14ac:dyDescent="0.2">
      <c r="C110" s="29"/>
      <c r="D110" s="29"/>
      <c r="E110" s="29"/>
      <c r="F110" s="29"/>
      <c r="G110" s="29"/>
      <c r="H110" s="166"/>
      <c r="I110" s="166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</row>
    <row r="111" spans="1:31" s="10" customFormat="1" x14ac:dyDescent="0.2">
      <c r="C111" s="29"/>
      <c r="D111" s="29"/>
      <c r="E111" s="29"/>
      <c r="F111" s="29"/>
      <c r="G111" s="29"/>
      <c r="H111" s="166"/>
      <c r="I111" s="166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</row>
    <row r="112" spans="1:31" s="10" customFormat="1" x14ac:dyDescent="0.2">
      <c r="C112" s="29"/>
      <c r="D112" s="29"/>
      <c r="E112" s="29"/>
      <c r="F112" s="29"/>
      <c r="G112" s="29"/>
      <c r="H112" s="166"/>
      <c r="I112" s="166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</row>
    <row r="113" spans="1:31" s="10" customFormat="1" x14ac:dyDescent="0.2">
      <c r="C113" s="29"/>
      <c r="D113" s="29"/>
      <c r="E113" s="29"/>
      <c r="F113" s="29"/>
      <c r="G113" s="29"/>
      <c r="H113" s="166"/>
      <c r="I113" s="166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</row>
    <row r="114" spans="1:31" s="10" customFormat="1" x14ac:dyDescent="0.2">
      <c r="C114" s="29"/>
      <c r="D114" s="29"/>
      <c r="E114" s="29"/>
      <c r="F114" s="29"/>
      <c r="G114" s="29"/>
      <c r="H114" s="166"/>
      <c r="I114" s="166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</row>
    <row r="115" spans="1:31" s="10" customFormat="1" x14ac:dyDescent="0.2">
      <c r="C115" s="29"/>
      <c r="D115" s="29"/>
      <c r="E115" s="29"/>
      <c r="F115" s="29"/>
      <c r="G115" s="29"/>
      <c r="H115" s="166"/>
      <c r="I115" s="166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</row>
    <row r="116" spans="1:31" s="10" customFormat="1" x14ac:dyDescent="0.2">
      <c r="C116" s="29"/>
      <c r="D116" s="29"/>
      <c r="E116" s="29"/>
      <c r="F116" s="29"/>
      <c r="G116" s="29"/>
      <c r="H116" s="166"/>
      <c r="I116" s="166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</row>
    <row r="117" spans="1:31" s="10" customFormat="1" x14ac:dyDescent="0.2">
      <c r="C117" s="29"/>
      <c r="D117" s="29"/>
      <c r="E117" s="29"/>
      <c r="F117" s="29"/>
      <c r="G117" s="29"/>
      <c r="H117" s="166"/>
      <c r="I117" s="166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31" s="10" customFormat="1" x14ac:dyDescent="0.2">
      <c r="A118"/>
      <c r="B118"/>
      <c r="C118"/>
      <c r="D118"/>
      <c r="E118"/>
      <c r="F118"/>
      <c r="G118"/>
      <c r="H118"/>
      <c r="I118" s="166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</sheetData>
  <mergeCells count="2">
    <mergeCell ref="J2:M2"/>
    <mergeCell ref="A86:D86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8fb245-4c07-43d8-9b8e-a6f02be7f63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10</vt:i4>
      </vt:variant>
    </vt:vector>
  </HeadingPairs>
  <TitlesOfParts>
    <vt:vector size="21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2020-02-17T12:51:10Z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