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t\OneDrive - Finans Danmark\Markedsstatistik\Oktober\"/>
    </mc:Choice>
  </mc:AlternateContent>
  <xr:revisionPtr revIDLastSave="35" documentId="8_{EB5C8546-A7FE-482A-AB9C-05F77CB7B38B}" xr6:coauthVersionLast="45" xr6:coauthVersionMax="45" xr10:uidLastSave="{D08824EE-895F-4ABC-AD7F-39390F658630}"/>
  <bookViews>
    <workbookView xWindow="28680" yWindow="-120" windowWidth="29040" windowHeight="15840" tabRatio="858" activeTab="2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typer'!$A$1:$G$74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0" l="1"/>
  <c r="J46" i="3"/>
  <c r="J45" i="3"/>
  <c r="G46" i="3"/>
  <c r="G45" i="3"/>
  <c r="H5" i="1" l="1"/>
  <c r="H4" i="1"/>
  <c r="H12" i="1"/>
  <c r="H11" i="1"/>
  <c r="H10" i="1"/>
  <c r="H3" i="1"/>
  <c r="H6" i="1" s="1"/>
  <c r="Q44" i="13"/>
  <c r="P44" i="13"/>
  <c r="G45" i="10"/>
  <c r="G17" i="1" s="1"/>
  <c r="H45" i="10"/>
  <c r="H13" i="1" l="1"/>
  <c r="C63" i="12"/>
  <c r="D4" i="1" s="1"/>
  <c r="E5" i="1"/>
  <c r="F5" i="1"/>
  <c r="E4" i="1"/>
  <c r="F4" i="1"/>
  <c r="E3" i="1"/>
  <c r="F3" i="1"/>
  <c r="D5" i="1"/>
  <c r="D3" i="1"/>
  <c r="C20" i="1"/>
  <c r="D20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Q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/>
  <c r="F12" i="1"/>
  <c r="F11" i="1"/>
  <c r="F10" i="1"/>
  <c r="J45" i="10"/>
  <c r="G24" i="1" s="1"/>
  <c r="G27" i="1" s="1"/>
  <c r="K45" i="10"/>
  <c r="H24" i="1" s="1"/>
  <c r="H27" i="1" s="1"/>
  <c r="J46" i="10"/>
  <c r="K46" i="10"/>
  <c r="H45" i="3"/>
  <c r="H46" i="3"/>
  <c r="B63" i="12"/>
  <c r="B45" i="12"/>
  <c r="B46" i="3"/>
  <c r="C46" i="3"/>
  <c r="D46" i="3"/>
  <c r="B45" i="3"/>
  <c r="C45" i="3"/>
  <c r="D45" i="3"/>
  <c r="E17" i="1"/>
  <c r="E20" i="1" s="1"/>
  <c r="G20" i="1"/>
  <c r="G46" i="10"/>
  <c r="E46" i="3"/>
  <c r="E45" i="3"/>
  <c r="M3" i="14"/>
  <c r="M4" i="14"/>
  <c r="M5" i="14"/>
  <c r="M6" i="14"/>
  <c r="M7" i="14"/>
  <c r="M8" i="14"/>
  <c r="M9" i="14"/>
  <c r="M10" i="14"/>
  <c r="M11" i="14"/>
  <c r="M12" i="14"/>
  <c r="M1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H41" i="5"/>
  <c r="H34" i="5"/>
  <c r="H27" i="5"/>
  <c r="H22" i="5"/>
  <c r="F41" i="5"/>
  <c r="F34" i="5"/>
  <c r="F46" i="5"/>
  <c r="F27" i="5"/>
  <c r="F22" i="5"/>
  <c r="E42" i="9"/>
  <c r="E35" i="9"/>
  <c r="E28" i="9"/>
  <c r="E23" i="9"/>
  <c r="H46" i="5" l="1"/>
  <c r="H31" i="1" s="1"/>
  <c r="H34" i="1" s="1"/>
  <c r="Q45" i="14"/>
  <c r="P44" i="14"/>
  <c r="Q44" i="14"/>
  <c r="P45" i="14"/>
  <c r="O45" i="14"/>
  <c r="O44" i="14"/>
  <c r="H46" i="14"/>
  <c r="G46" i="14"/>
  <c r="F13" i="1"/>
  <c r="F46" i="14"/>
</calcChain>
</file>

<file path=xl/sharedStrings.xml><?xml version="1.0" encoding="utf-8"?>
<sst xmlns="http://schemas.openxmlformats.org/spreadsheetml/2006/main" count="646" uniqueCount="263">
  <si>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</si>
  <si>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</si>
  <si>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</si>
  <si>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</si>
  <si>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</si>
  <si>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</si>
  <si>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</si>
  <si>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</si>
  <si>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</si>
  <si>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</si>
  <si>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</si>
  <si>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</si>
  <si>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</si>
  <si>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</si>
  <si>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</si>
  <si>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</si>
  <si>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</si>
  <si>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</si>
  <si>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</si>
  <si>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</si>
  <si>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</si>
  <si>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</si>
  <si>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</si>
  <si>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</si>
  <si>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</si>
  <si>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</si>
  <si>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</si>
  <si>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</si>
  <si>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</si>
  <si>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</si>
  <si>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</si>
  <si>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</si>
  <si>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</si>
  <si>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</si>
  <si>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</si>
  <si>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</si>
  <si>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</si>
  <si>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</si>
  <si>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</si>
  <si>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</si>
  <si>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</si>
  <si>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</si>
  <si>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</si>
  <si>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</si>
  <si>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</si>
  <si>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</si>
  <si>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</si>
  <si>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</si>
  <si>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</si>
  <si>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</si>
  <si>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</si>
  <si>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</si>
  <si>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</si>
  <si>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</si>
  <si>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</si>
  <si>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</si>
  <si>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</si>
  <si>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</si>
  <si>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</si>
  <si>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</si>
  <si>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</si>
  <si>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</si>
  <si>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</si>
  <si>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</si>
  <si>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</si>
  <si>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</si>
  <si>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</si>
  <si>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</si>
  <si>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</si>
  <si>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</si>
  <si>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</si>
  <si>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</si>
  <si>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</si>
  <si>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</si>
  <si>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</si>
  <si>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</si>
  <si>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</si>
  <si>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</si>
  <si>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</si>
  <si>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</si>
  <si>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</si>
  <si>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</si>
  <si>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</si>
  <si>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</si>
  <si>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</si>
  <si>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</si>
  <si>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</si>
  <si>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</si>
  <si>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</si>
  <si>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</si>
  <si>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</si>
  <si>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</si>
  <si>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</si>
  <si>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</si>
  <si>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</si>
  <si>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</si>
  <si>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</si>
  <si>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</si>
  <si>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</si>
  <si>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</si>
  <si>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</si>
  <si>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</si>
  <si>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</si>
  <si>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</si>
  <si>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</si>
  <si>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</si>
  <si>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</si>
  <si>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</si>
  <si>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</si>
  <si>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</si>
  <si>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</si>
  <si>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</si>
  <si>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</si>
  <si>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</si>
  <si>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</si>
  <si>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</si>
  <si>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</si>
  <si>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</si>
  <si>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</si>
  <si>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</si>
  <si>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</si>
  <si>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</si>
  <si>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</si>
  <si>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</si>
  <si>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</si>
  <si>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</si>
  <si>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</si>
  <si>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</si>
  <si>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</si>
  <si>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</si>
  <si>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</si>
  <si>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</si>
  <si>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</si>
  <si>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</si>
  <si>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</si>
  <si>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</si>
  <si>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</si>
  <si>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</si>
  <si>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</si>
  <si>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</si>
  <si>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</si>
  <si>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</si>
  <si>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</si>
  <si>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</si>
  <si>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</si>
  <si>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</si>
  <si>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</si>
  <si>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</si>
  <si>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</si>
  <si>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</si>
  <si>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</si>
  <si>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</si>
  <si>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</si>
  <si>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</si>
  <si>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</si>
  <si>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</si>
  <si>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</si>
  <si>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</si>
  <si>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</si>
  <si>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</si>
  <si>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</si>
  <si>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</si>
  <si>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</si>
  <si>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</si>
  <si>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</si>
  <si>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</si>
  <si>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</si>
  <si>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</si>
  <si>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</si>
  <si>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</si>
  <si>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</si>
  <si>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</si>
  <si>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</si>
  <si>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</si>
  <si>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</si>
  <si>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</si>
  <si>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</si>
  <si>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</si>
  <si>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</si>
  <si>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</si>
  <si>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</si>
  <si>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</si>
  <si>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</si>
  <si>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</si>
  <si>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</si>
  <si>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</si>
  <si>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</si>
  <si>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</si>
  <si>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</si>
  <si>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</si>
  <si>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</si>
  <si>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</si>
  <si>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</si>
  <si>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</si>
  <si>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</si>
  <si>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</si>
  <si>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</si>
  <si>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</si>
  <si>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</si>
  <si>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</si>
  <si>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</si>
  <si>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</si>
  <si>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</si>
  <si>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</si>
  <si>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</si>
  <si>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</si>
  <si>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</si>
  <si>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</si>
  <si>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</si>
  <si>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</si>
  <si>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</si>
  <si>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</si>
  <si>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</si>
  <si>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</si>
  <si>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</si>
  <si>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</si>
  <si>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</si>
  <si>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</si>
  <si>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</si>
  <si>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</si>
  <si>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</si>
  <si>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</si>
  <si>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</si>
  <si>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</si>
  <si>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</si>
  <si>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</si>
  <si>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</si>
  <si>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</si>
  <si>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</si>
  <si>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</si>
  <si>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</si>
  <si>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</si>
  <si>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</si>
  <si>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</si>
  <si>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</si>
  <si>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</si>
  <si>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</si>
  <si>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</si>
  <si>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</si>
  <si>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</si>
  <si>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</si>
  <si>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</si>
  <si>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</si>
  <si>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</si>
  <si>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</si>
  <si>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</si>
  <si>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</si>
  <si>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</si>
  <si>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</si>
  <si>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</si>
  <si>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</si>
  <si>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</si>
  <si>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</si>
  <si>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</si>
  <si>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</si>
  <si>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Bliver inkluderet på senere tidspunkt</t>
  </si>
  <si>
    <t>http://finansdanmark.dk/toerre-tal/investeringsfondsstatistikker/forklaring-til-statistikker/om-brutto-og-nettotal-i-den-maanedlige-markedsstatistik/</t>
  </si>
  <si>
    <t>C Worldwide A/S</t>
  </si>
  <si>
    <t>september</t>
  </si>
  <si>
    <t>Formuepleje, udenlandsk</t>
  </si>
  <si>
    <t>oktober</t>
  </si>
  <si>
    <t>Invest Administration, udenlandsk</t>
  </si>
  <si>
    <t>Investering Danmarks markedsstatistik 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</si>
</sst>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  <font>
      <sz val="10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1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 style="thin">
        <color indexed="9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/>
      <diagonal/>
    </border>
    <border>
      <left style="hair">
        <color theme="8"/>
      </left>
      <right style="thin">
        <color theme="0"/>
      </right>
      <top style="hair">
        <color theme="8"/>
      </top>
      <bottom/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2" applyNumberFormat="0" applyFont="0" applyAlignment="0" applyProtection="0"/>
    <xf numFmtId="0" fontId="24" fillId="4" borderId="43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3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4" applyNumberFormat="0" applyAlignment="0" applyProtection="0"/>
    <xf numFmtId="0" fontId="31" fillId="0" borderId="45" applyNumberFormat="0" applyFill="0" applyAlignment="0" applyProtection="0"/>
    <xf numFmtId="0" fontId="32" fillId="0" borderId="46" applyNumberFormat="0" applyFill="0" applyAlignment="0" applyProtection="0"/>
    <xf numFmtId="0" fontId="33" fillId="0" borderId="4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9" applyNumberFormat="0" applyFill="0" applyAlignment="0" applyProtection="0"/>
    <xf numFmtId="0" fontId="37" fillId="8" borderId="0" applyNumberFormat="0" applyBorder="0" applyAlignment="0" applyProtection="0"/>
    <xf numFmtId="0" fontId="1" fillId="3" borderId="42" applyNumberFormat="0" applyFont="0" applyAlignment="0" applyProtection="0"/>
    <xf numFmtId="0" fontId="1" fillId="0" borderId="0"/>
  </cellStyleXfs>
  <cellXfs count="38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50" xfId="0" applyBorder="1"/>
    <xf numFmtId="0" fontId="9" fillId="0" borderId="50" xfId="0" applyFont="1" applyBorder="1"/>
    <xf numFmtId="0" fontId="9" fillId="0" borderId="1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5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50" xfId="0" applyFont="1" applyBorder="1"/>
    <xf numFmtId="0" fontId="5" fillId="0" borderId="50" xfId="0" applyFont="1" applyBorder="1" applyAlignment="1">
      <alignment horizontal="left"/>
    </xf>
    <xf numFmtId="0" fontId="5" fillId="0" borderId="3" xfId="0" applyFont="1" applyBorder="1"/>
    <xf numFmtId="3" fontId="0" fillId="0" borderId="50" xfId="0" applyNumberFormat="1" applyBorder="1"/>
    <xf numFmtId="0" fontId="0" fillId="0" borderId="51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2" xfId="0" applyNumberFormat="1" applyFont="1" applyFill="1" applyBorder="1" applyAlignment="1">
      <alignment horizontal="right" vertical="top"/>
    </xf>
    <xf numFmtId="3" fontId="6" fillId="14" borderId="52" xfId="0" applyNumberFormat="1" applyFont="1" applyFill="1" applyBorder="1"/>
    <xf numFmtId="3" fontId="7" fillId="15" borderId="53" xfId="0" applyNumberFormat="1" applyFont="1" applyFill="1" applyBorder="1"/>
    <xf numFmtId="0" fontId="6" fillId="0" borderId="52" xfId="0" applyFont="1" applyBorder="1" applyAlignment="1">
      <alignment vertical="top"/>
    </xf>
    <xf numFmtId="3" fontId="6" fillId="0" borderId="52" xfId="0" applyNumberFormat="1" applyFont="1" applyBorder="1"/>
    <xf numFmtId="0" fontId="6" fillId="14" borderId="52" xfId="0" applyFont="1" applyFill="1" applyBorder="1" applyAlignment="1">
      <alignment vertical="top"/>
    </xf>
    <xf numFmtId="0" fontId="6" fillId="14" borderId="54" xfId="0" applyFont="1" applyFill="1" applyBorder="1"/>
    <xf numFmtId="0" fontId="6" fillId="14" borderId="55" xfId="0" applyFont="1" applyFill="1" applyBorder="1" applyAlignment="1">
      <alignment vertical="top"/>
    </xf>
    <xf numFmtId="0" fontId="6" fillId="0" borderId="56" xfId="0" applyFont="1" applyBorder="1"/>
    <xf numFmtId="1" fontId="4" fillId="0" borderId="55" xfId="0" applyNumberFormat="1" applyFont="1" applyBorder="1" applyAlignment="1">
      <alignment horizontal="left" vertical="top" wrapText="1"/>
    </xf>
    <xf numFmtId="0" fontId="4" fillId="0" borderId="55" xfId="0" applyFont="1" applyBorder="1" applyAlignment="1">
      <alignment horizontal="center" vertical="top"/>
    </xf>
    <xf numFmtId="0" fontId="5" fillId="0" borderId="55" xfId="0" applyFont="1" applyBorder="1"/>
    <xf numFmtId="3" fontId="6" fillId="2" borderId="55" xfId="0" applyNumberFormat="1" applyFont="1" applyFill="1" applyBorder="1"/>
    <xf numFmtId="3" fontId="6" fillId="0" borderId="55" xfId="0" applyNumberFormat="1" applyFont="1" applyBorder="1"/>
    <xf numFmtId="3" fontId="6" fillId="0" borderId="55" xfId="0" applyNumberFormat="1" applyFont="1" applyBorder="1"/>
    <xf numFmtId="3" fontId="6" fillId="16" borderId="55" xfId="0" applyNumberFormat="1" applyFont="1" applyFill="1" applyBorder="1"/>
    <xf numFmtId="3" fontId="43" fillId="0" borderId="55" xfId="0" applyNumberFormat="1" applyFont="1" applyBorder="1"/>
    <xf numFmtId="3" fontId="7" fillId="15" borderId="57" xfId="0" applyNumberFormat="1" applyFont="1" applyFill="1" applyBorder="1"/>
    <xf numFmtId="3" fontId="0" fillId="0" borderId="3" xfId="0" applyNumberFormat="1" applyBorder="1"/>
    <xf numFmtId="0" fontId="13" fillId="0" borderId="55" xfId="0" applyFont="1" applyBorder="1" applyAlignment="1">
      <alignment wrapText="1"/>
    </xf>
    <xf numFmtId="0" fontId="4" fillId="0" borderId="55" xfId="0" applyFont="1" applyBorder="1" applyAlignment="1">
      <alignment horizontal="center"/>
    </xf>
    <xf numFmtId="3" fontId="6" fillId="14" borderId="55" xfId="0" applyNumberFormat="1" applyFont="1" applyFill="1" applyBorder="1"/>
    <xf numFmtId="0" fontId="6" fillId="0" borderId="55" xfId="0" applyFont="1" applyBorder="1" applyAlignment="1">
      <alignment vertical="top"/>
    </xf>
    <xf numFmtId="3" fontId="6" fillId="14" borderId="55" xfId="0" applyNumberFormat="1" applyFont="1" applyFill="1" applyBorder="1" applyAlignment="1">
      <alignment horizontal="right" vertical="top"/>
    </xf>
    <xf numFmtId="0" fontId="6" fillId="14" borderId="55" xfId="0" applyFont="1" applyFill="1" applyBorder="1"/>
    <xf numFmtId="0" fontId="7" fillId="15" borderId="55" xfId="0" applyFont="1" applyFill="1" applyBorder="1" applyAlignment="1">
      <alignment vertical="top"/>
    </xf>
    <xf numFmtId="3" fontId="7" fillId="15" borderId="55" xfId="0" applyNumberFormat="1" applyFont="1" applyFill="1" applyBorder="1"/>
    <xf numFmtId="0" fontId="13" fillId="0" borderId="58" xfId="0" applyFont="1" applyBorder="1" applyAlignment="1">
      <alignment wrapText="1"/>
    </xf>
    <xf numFmtId="1" fontId="4" fillId="17" borderId="56" xfId="0" applyNumberFormat="1" applyFont="1" applyFill="1" applyBorder="1" applyAlignment="1">
      <alignment horizontal="center"/>
    </xf>
    <xf numFmtId="3" fontId="6" fillId="14" borderId="59" xfId="0" applyNumberFormat="1" applyFont="1" applyFill="1" applyBorder="1"/>
    <xf numFmtId="0" fontId="7" fillId="15" borderId="60" xfId="0" applyFont="1" applyFill="1" applyBorder="1" applyAlignment="1">
      <alignment vertical="top"/>
    </xf>
    <xf numFmtId="3" fontId="7" fillId="15" borderId="61" xfId="0" applyNumberFormat="1" applyFont="1" applyFill="1" applyBorder="1"/>
    <xf numFmtId="3" fontId="6" fillId="2" borderId="62" xfId="0" applyNumberFormat="1" applyFont="1" applyFill="1" applyBorder="1"/>
    <xf numFmtId="3" fontId="6" fillId="0" borderId="62" xfId="0" applyNumberFormat="1" applyFont="1" applyBorder="1"/>
    <xf numFmtId="3" fontId="6" fillId="0" borderId="62" xfId="0" applyNumberFormat="1" applyFont="1" applyBorder="1"/>
    <xf numFmtId="3" fontId="6" fillId="16" borderId="62" xfId="0" applyNumberFormat="1" applyFont="1" applyFill="1" applyBorder="1"/>
    <xf numFmtId="3" fontId="43" fillId="0" borderId="62" xfId="0" applyNumberFormat="1" applyFont="1" applyBorder="1"/>
    <xf numFmtId="3" fontId="6" fillId="18" borderId="62" xfId="0" applyNumberFormat="1" applyFont="1" applyFill="1" applyBorder="1"/>
    <xf numFmtId="3" fontId="6" fillId="18" borderId="55" xfId="0" applyNumberFormat="1" applyFont="1" applyFill="1" applyBorder="1"/>
    <xf numFmtId="0" fontId="11" fillId="15" borderId="63" xfId="0" applyFont="1" applyFill="1" applyBorder="1"/>
    <xf numFmtId="0" fontId="18" fillId="0" borderId="64" xfId="0" applyFont="1" applyBorder="1"/>
    <xf numFmtId="3" fontId="0" fillId="0" borderId="64" xfId="0" applyNumberFormat="1" applyBorder="1"/>
    <xf numFmtId="1" fontId="43" fillId="0" borderId="55" xfId="0" applyNumberFormat="1" applyFont="1" applyBorder="1" applyAlignment="1">
      <alignment horizontal="right" wrapText="1"/>
    </xf>
    <xf numFmtId="0" fontId="11" fillId="15" borderId="55" xfId="0" applyFont="1" applyFill="1" applyBorder="1"/>
    <xf numFmtId="1" fontId="4" fillId="0" borderId="65" xfId="0" applyNumberFormat="1" applyFont="1" applyBorder="1" applyAlignment="1">
      <alignment horizontal="left" vertical="top" wrapText="1"/>
    </xf>
    <xf numFmtId="0" fontId="4" fillId="0" borderId="66" xfId="0" applyFont="1" applyBorder="1" applyAlignment="1">
      <alignment horizontal="center" vertical="top"/>
    </xf>
    <xf numFmtId="0" fontId="5" fillId="0" borderId="67" xfId="0" applyFont="1" applyBorder="1"/>
    <xf numFmtId="3" fontId="5" fillId="0" borderId="55" xfId="0" applyNumberFormat="1" applyFont="1" applyBorder="1"/>
    <xf numFmtId="0" fontId="11" fillId="15" borderId="68" xfId="0" applyFont="1" applyFill="1" applyBorder="1"/>
    <xf numFmtId="0" fontId="41" fillId="12" borderId="68" xfId="0" applyFont="1" applyFill="1" applyBorder="1"/>
    <xf numFmtId="3" fontId="41" fillId="12" borderId="55" xfId="0" applyNumberFormat="1" applyFont="1" applyFill="1" applyBorder="1"/>
    <xf numFmtId="0" fontId="16" fillId="11" borderId="69" xfId="0" applyFont="1" applyFill="1" applyBorder="1" applyAlignment="1">
      <alignment vertical="top"/>
    </xf>
    <xf numFmtId="0" fontId="4" fillId="11" borderId="69" xfId="0" applyFont="1" applyFill="1" applyBorder="1" applyAlignment="1">
      <alignment horizontal="center" vertical="top"/>
    </xf>
    <xf numFmtId="0" fontId="4" fillId="11" borderId="70" xfId="0" applyFont="1" applyFill="1" applyBorder="1" applyAlignment="1">
      <alignment horizontal="center" vertical="top"/>
    </xf>
    <xf numFmtId="0" fontId="5" fillId="0" borderId="71" xfId="0" applyFont="1" applyBorder="1"/>
    <xf numFmtId="3" fontId="6" fillId="0" borderId="71" xfId="0" applyNumberFormat="1" applyFont="1" applyBorder="1"/>
    <xf numFmtId="3" fontId="6" fillId="0" borderId="72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5" xfId="0" applyFont="1" applyBorder="1"/>
    <xf numFmtId="0" fontId="3" fillId="0" borderId="73" xfId="0" applyFont="1" applyBorder="1" applyAlignment="1">
      <alignment vertical="top"/>
    </xf>
    <xf numFmtId="0" fontId="4" fillId="11" borderId="74" xfId="0" applyFont="1" applyFill="1" applyBorder="1" applyAlignment="1">
      <alignment horizontal="center" vertical="top"/>
    </xf>
    <xf numFmtId="0" fontId="4" fillId="11" borderId="75" xfId="0" applyFont="1" applyFill="1" applyBorder="1" applyAlignment="1">
      <alignment horizontal="center" vertical="top"/>
    </xf>
    <xf numFmtId="0" fontId="5" fillId="0" borderId="76" xfId="0" applyFont="1" applyBorder="1"/>
    <xf numFmtId="3" fontId="6" fillId="0" borderId="77" xfId="0" applyNumberFormat="1" applyFont="1" applyBorder="1"/>
    <xf numFmtId="0" fontId="7" fillId="15" borderId="78" xfId="0" applyFont="1" applyFill="1" applyBorder="1"/>
    <xf numFmtId="3" fontId="7" fillId="15" borderId="78" xfId="0" applyNumberFormat="1" applyFont="1" applyFill="1" applyBorder="1"/>
    <xf numFmtId="3" fontId="7" fillId="15" borderId="79" xfId="0" applyNumberFormat="1" applyFont="1" applyFill="1" applyBorder="1"/>
    <xf numFmtId="0" fontId="7" fillId="15" borderId="55" xfId="0" applyFont="1" applyFill="1" applyBorder="1"/>
    <xf numFmtId="0" fontId="7" fillId="15" borderId="80" xfId="0" applyFont="1" applyFill="1" applyBorder="1"/>
    <xf numFmtId="3" fontId="7" fillId="15" borderId="81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2" xfId="0" applyNumberFormat="1" applyFont="1" applyFill="1" applyBorder="1" applyAlignment="1">
      <alignment horizontal="center"/>
    </xf>
    <xf numFmtId="3" fontId="6" fillId="0" borderId="59" xfId="0" applyNumberFormat="1" applyFont="1" applyBorder="1"/>
    <xf numFmtId="3" fontId="6" fillId="0" borderId="59" xfId="0" applyNumberFormat="1" applyFont="1" applyBorder="1"/>
    <xf numFmtId="3" fontId="7" fillId="15" borderId="83" xfId="0" applyNumberFormat="1" applyFont="1" applyFill="1" applyBorder="1"/>
    <xf numFmtId="0" fontId="0" fillId="0" borderId="84" xfId="0" applyBorder="1"/>
    <xf numFmtId="0" fontId="4" fillId="0" borderId="85" xfId="0" applyFont="1" applyBorder="1" applyAlignment="1">
      <alignment horizontal="center" vertical="top"/>
    </xf>
    <xf numFmtId="3" fontId="5" fillId="0" borderId="59" xfId="0" applyNumberFormat="1" applyFont="1" applyBorder="1"/>
    <xf numFmtId="0" fontId="0" fillId="0" borderId="86" xfId="0" applyBorder="1"/>
    <xf numFmtId="1" fontId="4" fillId="0" borderId="87" xfId="0" applyNumberFormat="1" applyFont="1" applyBorder="1" applyAlignment="1">
      <alignment horizontal="left" vertical="top" wrapText="1"/>
    </xf>
    <xf numFmtId="0" fontId="5" fillId="0" borderId="68" xfId="0" applyFont="1" applyBorder="1"/>
    <xf numFmtId="0" fontId="6" fillId="14" borderId="83" xfId="0" applyFont="1" applyFill="1" applyBorder="1" applyAlignment="1">
      <alignment vertical="top"/>
    </xf>
    <xf numFmtId="3" fontId="6" fillId="14" borderId="54" xfId="0" applyNumberFormat="1" applyFont="1" applyFill="1" applyBorder="1"/>
    <xf numFmtId="3" fontId="6" fillId="14" borderId="83" xfId="0" applyNumberFormat="1" applyFont="1" applyFill="1" applyBorder="1"/>
    <xf numFmtId="3" fontId="6" fillId="14" borderId="88" xfId="0" applyNumberFormat="1" applyFont="1" applyFill="1" applyBorder="1"/>
    <xf numFmtId="3" fontId="0" fillId="0" borderId="0" xfId="0" applyNumberFormat="1"/>
    <xf numFmtId="0" fontId="3" fillId="0" borderId="76" xfId="0" applyFont="1" applyBorder="1"/>
    <xf numFmtId="1" fontId="4" fillId="0" borderId="55" xfId="0" applyNumberFormat="1" applyFont="1" applyBorder="1" applyAlignment="1">
      <alignment horizontal="center"/>
    </xf>
    <xf numFmtId="3" fontId="5" fillId="0" borderId="50" xfId="0" applyNumberFormat="1" applyFont="1" applyBorder="1"/>
    <xf numFmtId="0" fontId="4" fillId="11" borderId="89" xfId="0" applyFont="1" applyFill="1" applyBorder="1" applyAlignment="1">
      <alignment horizontal="center" vertical="top"/>
    </xf>
    <xf numFmtId="0" fontId="5" fillId="0" borderId="90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5" xfId="0" applyNumberFormat="1" applyFont="1" applyBorder="1" applyAlignment="1">
      <alignment horizontal="right" wrapText="1"/>
    </xf>
    <xf numFmtId="3" fontId="6" fillId="2" borderId="59" xfId="0" applyNumberFormat="1" applyFont="1" applyFill="1" applyBorder="1"/>
    <xf numFmtId="3" fontId="6" fillId="16" borderId="59" xfId="0" applyNumberFormat="1" applyFont="1" applyFill="1" applyBorder="1"/>
    <xf numFmtId="3" fontId="43" fillId="0" borderId="59" xfId="0" applyNumberFormat="1" applyFont="1" applyBorder="1"/>
    <xf numFmtId="3" fontId="6" fillId="18" borderId="59" xfId="0" applyNumberFormat="1" applyFont="1" applyFill="1" applyBorder="1"/>
    <xf numFmtId="3" fontId="7" fillId="15" borderId="91" xfId="0" applyNumberFormat="1" applyFont="1" applyFill="1" applyBorder="1"/>
    <xf numFmtId="3" fontId="5" fillId="0" borderId="59" xfId="0" applyNumberFormat="1" applyFont="1" applyBorder="1"/>
    <xf numFmtId="3" fontId="0" fillId="0" borderId="51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2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3" fontId="6" fillId="14" borderId="59" xfId="0" applyNumberFormat="1" applyFont="1" applyFill="1" applyBorder="1" applyAlignment="1">
      <alignment horizontal="right" vertical="top"/>
    </xf>
    <xf numFmtId="3" fontId="7" fillId="15" borderId="93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4" xfId="0" applyNumberFormat="1" applyBorder="1"/>
    <xf numFmtId="3" fontId="5" fillId="0" borderId="94" xfId="0" applyNumberFormat="1" applyFont="1" applyBorder="1"/>
    <xf numFmtId="3" fontId="6" fillId="0" borderId="0" xfId="0" applyNumberFormat="1" applyFont="1"/>
    <xf numFmtId="3" fontId="5" fillId="0" borderId="55" xfId="0" applyNumberFormat="1" applyFont="1" applyBorder="1"/>
    <xf numFmtId="0" fontId="11" fillId="15" borderId="95" xfId="0" applyFont="1" applyFill="1" applyBorder="1"/>
    <xf numFmtId="2" fontId="44" fillId="0" borderId="50" xfId="0" applyNumberFormat="1" applyFont="1" applyBorder="1"/>
    <xf numFmtId="0" fontId="0" fillId="18" borderId="50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7" xfId="0" applyNumberFormat="1" applyFont="1" applyBorder="1"/>
    <xf numFmtId="0" fontId="5" fillId="0" borderId="96" xfId="0" applyFont="1" applyBorder="1"/>
    <xf numFmtId="0" fontId="0" fillId="0" borderId="97" xfId="0" applyBorder="1"/>
    <xf numFmtId="3" fontId="5" fillId="0" borderId="98" xfId="0" applyNumberFormat="1" applyFont="1" applyBorder="1"/>
    <xf numFmtId="3" fontId="7" fillId="15" borderId="59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8" xfId="0" applyNumberFormat="1" applyFont="1" applyBorder="1"/>
    <xf numFmtId="3" fontId="5" fillId="0" borderId="88" xfId="0" applyNumberFormat="1" applyFont="1" applyBorder="1"/>
    <xf numFmtId="3" fontId="5" fillId="0" borderId="99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100" xfId="0" applyNumberFormat="1" applyFont="1" applyBorder="1"/>
    <xf numFmtId="3" fontId="6" fillId="14" borderId="100" xfId="0" applyNumberFormat="1" applyFont="1" applyFill="1" applyBorder="1"/>
    <xf numFmtId="3" fontId="6" fillId="14" borderId="101" xfId="0" applyNumberFormat="1" applyFont="1" applyFill="1" applyBorder="1"/>
    <xf numFmtId="3" fontId="7" fillId="15" borderId="102" xfId="0" applyNumberFormat="1" applyFont="1" applyFill="1" applyBorder="1"/>
    <xf numFmtId="0" fontId="39" fillId="0" borderId="50" xfId="0" applyFont="1" applyBorder="1" applyAlignment="1">
      <alignment horizontal="left" vertical="center"/>
    </xf>
    <xf numFmtId="3" fontId="7" fillId="15" borderId="55" xfId="0" applyNumberFormat="1" applyFont="1" applyFill="1" applyBorder="1" applyAlignment="1">
      <alignment horizontal="right"/>
    </xf>
    <xf numFmtId="3" fontId="7" fillId="15" borderId="79" xfId="0" applyNumberFormat="1" applyFont="1" applyFill="1" applyBorder="1" applyAlignment="1">
      <alignment horizontal="right"/>
    </xf>
    <xf numFmtId="3" fontId="7" fillId="15" borderId="81" xfId="0" applyNumberFormat="1" applyFont="1" applyFill="1" applyBorder="1" applyAlignment="1">
      <alignment horizontal="right"/>
    </xf>
    <xf numFmtId="3" fontId="7" fillId="15" borderId="57" xfId="0" applyNumberFormat="1" applyFont="1" applyFill="1" applyBorder="1" applyAlignment="1">
      <alignment horizontal="right"/>
    </xf>
    <xf numFmtId="0" fontId="6" fillId="19" borderId="92" xfId="0" applyFont="1" applyFill="1" applyBorder="1" applyAlignment="1">
      <alignment vertical="top"/>
    </xf>
    <xf numFmtId="3" fontId="6" fillId="19" borderId="55" xfId="0" applyNumberFormat="1" applyFont="1" applyFill="1" applyBorder="1"/>
    <xf numFmtId="3" fontId="6" fillId="19" borderId="59" xfId="0" applyNumberFormat="1" applyFont="1" applyFill="1" applyBorder="1"/>
    <xf numFmtId="17" fontId="0" fillId="0" borderId="1" xfId="0" applyNumberFormat="1" applyBorder="1"/>
    <xf numFmtId="0" fontId="6" fillId="18" borderId="50" xfId="0" applyFont="1" applyFill="1" applyBorder="1"/>
    <xf numFmtId="0" fontId="6" fillId="16" borderId="0" xfId="0" applyFont="1" applyFill="1"/>
    <xf numFmtId="3" fontId="6" fillId="18" borderId="50" xfId="0" applyNumberFormat="1" applyFont="1" applyFill="1" applyBorder="1"/>
    <xf numFmtId="3" fontId="6" fillId="18" borderId="51" xfId="0" applyNumberFormat="1" applyFont="1" applyFill="1" applyBorder="1"/>
    <xf numFmtId="0" fontId="6" fillId="18" borderId="51" xfId="0" applyFont="1" applyFill="1" applyBorder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50" xfId="0" applyNumberFormat="1" applyFill="1" applyBorder="1"/>
    <xf numFmtId="3" fontId="0" fillId="18" borderId="86" xfId="0" applyNumberFormat="1" applyFill="1" applyBorder="1"/>
    <xf numFmtId="0" fontId="0" fillId="18" borderId="86" xfId="0" applyFill="1" applyBorder="1"/>
    <xf numFmtId="0" fontId="0" fillId="18" borderId="51" xfId="0" applyFill="1" applyBorder="1"/>
    <xf numFmtId="3" fontId="0" fillId="18" borderId="51" xfId="0" applyNumberFormat="1" applyFill="1" applyBorder="1"/>
    <xf numFmtId="3" fontId="0" fillId="18" borderId="97" xfId="0" applyNumberFormat="1" applyFill="1" applyBorder="1"/>
    <xf numFmtId="0" fontId="0" fillId="18" borderId="97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50" xfId="0" applyFont="1" applyFill="1" applyBorder="1"/>
    <xf numFmtId="3" fontId="43" fillId="0" borderId="0" xfId="0" applyNumberFormat="1" applyFont="1"/>
    <xf numFmtId="1" fontId="0" fillId="0" borderId="50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3" xfId="0" applyFont="1" applyFill="1" applyBorder="1" applyAlignment="1">
      <alignment horizontal="center"/>
    </xf>
    <xf numFmtId="3" fontId="6" fillId="14" borderId="104" xfId="0" applyNumberFormat="1" applyFont="1" applyFill="1" applyBorder="1"/>
    <xf numFmtId="3" fontId="6" fillId="0" borderId="104" xfId="0" applyNumberFormat="1" applyFont="1" applyBorder="1"/>
    <xf numFmtId="3" fontId="6" fillId="14" borderId="105" xfId="0" applyNumberFormat="1" applyFont="1" applyFill="1" applyBorder="1" applyAlignment="1">
      <alignment horizontal="right" vertical="top"/>
    </xf>
    <xf numFmtId="3" fontId="6" fillId="14" borderId="106" xfId="0" applyNumberFormat="1" applyFont="1" applyFill="1" applyBorder="1"/>
    <xf numFmtId="3" fontId="7" fillId="15" borderId="107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8" xfId="0" applyNumberFormat="1" applyFont="1" applyFill="1" applyBorder="1"/>
    <xf numFmtId="3" fontId="6" fillId="0" borderId="108" xfId="0" applyNumberFormat="1" applyFont="1" applyBorder="1"/>
    <xf numFmtId="3" fontId="6" fillId="14" borderId="109" xfId="0" applyNumberFormat="1" applyFont="1" applyFill="1" applyBorder="1" applyAlignment="1">
      <alignment horizontal="right" vertical="top"/>
    </xf>
    <xf numFmtId="3" fontId="6" fillId="14" borderId="108" xfId="0" applyNumberFormat="1" applyFont="1" applyFill="1" applyBorder="1" applyAlignment="1">
      <alignment horizontal="right" vertical="top"/>
    </xf>
    <xf numFmtId="3" fontId="6" fillId="19" borderId="108" xfId="0" applyNumberFormat="1" applyFont="1" applyFill="1" applyBorder="1"/>
    <xf numFmtId="3" fontId="6" fillId="14" borderId="110" xfId="0" applyNumberFormat="1" applyFont="1" applyFill="1" applyBorder="1"/>
    <xf numFmtId="3" fontId="7" fillId="15" borderId="111" xfId="0" applyNumberFormat="1" applyFont="1" applyFill="1" applyBorder="1"/>
    <xf numFmtId="0" fontId="9" fillId="0" borderId="0" xfId="0" applyFont="1" applyBorder="1"/>
    <xf numFmtId="0" fontId="4" fillId="0" borderId="58" xfId="0" applyFont="1" applyBorder="1" applyAlignment="1">
      <alignment wrapText="1"/>
    </xf>
    <xf numFmtId="0" fontId="20" fillId="14" borderId="68" xfId="0" applyFont="1" applyFill="1" applyBorder="1" applyAlignment="1">
      <alignment vertical="top"/>
    </xf>
    <xf numFmtId="3" fontId="20" fillId="14" borderId="55" xfId="0" applyNumberFormat="1" applyFont="1" applyFill="1" applyBorder="1"/>
    <xf numFmtId="3" fontId="20" fillId="14" borderId="59" xfId="0" applyNumberFormat="1" applyFont="1" applyFill="1" applyBorder="1"/>
    <xf numFmtId="0" fontId="20" fillId="0" borderId="68" xfId="0" applyFont="1" applyBorder="1" applyAlignment="1">
      <alignment vertical="top"/>
    </xf>
    <xf numFmtId="3" fontId="20" fillId="0" borderId="55" xfId="0" applyNumberFormat="1" applyFont="1" applyBorder="1"/>
    <xf numFmtId="3" fontId="20" fillId="0" borderId="59" xfId="0" applyNumberFormat="1" applyFont="1" applyBorder="1"/>
    <xf numFmtId="3" fontId="20" fillId="14" borderId="55" xfId="0" applyNumberFormat="1" applyFont="1" applyFill="1" applyBorder="1" applyAlignment="1">
      <alignment horizontal="right" vertical="top"/>
    </xf>
    <xf numFmtId="3" fontId="20" fillId="14" borderId="59" xfId="0" applyNumberFormat="1" applyFont="1" applyFill="1" applyBorder="1" applyAlignment="1">
      <alignment horizontal="right" vertical="top"/>
    </xf>
    <xf numFmtId="0" fontId="20" fillId="14" borderId="68" xfId="0" applyFont="1" applyFill="1" applyBorder="1"/>
    <xf numFmtId="0" fontId="20" fillId="0" borderId="92" xfId="0" applyFont="1" applyBorder="1" applyAlignment="1">
      <alignment vertical="top"/>
    </xf>
    <xf numFmtId="0" fontId="20" fillId="19" borderId="92" xfId="0" applyFont="1" applyFill="1" applyBorder="1" applyAlignment="1">
      <alignment vertical="top"/>
    </xf>
    <xf numFmtId="3" fontId="20" fillId="19" borderId="55" xfId="0" applyNumberFormat="1" applyFont="1" applyFill="1" applyBorder="1"/>
    <xf numFmtId="3" fontId="20" fillId="19" borderId="59" xfId="0" applyNumberFormat="1" applyFont="1" applyFill="1" applyBorder="1"/>
    <xf numFmtId="0" fontId="20" fillId="14" borderId="112" xfId="0" applyFont="1" applyFill="1" applyBorder="1" applyAlignment="1">
      <alignment vertical="top"/>
    </xf>
    <xf numFmtId="3" fontId="20" fillId="14" borderId="83" xfId="0" applyNumberFormat="1" applyFont="1" applyFill="1" applyBorder="1"/>
    <xf numFmtId="3" fontId="20" fillId="14" borderId="88" xfId="0" applyNumberFormat="1" applyFont="1" applyFill="1" applyBorder="1"/>
    <xf numFmtId="0" fontId="21" fillId="15" borderId="113" xfId="0" applyFont="1" applyFill="1" applyBorder="1" applyAlignment="1">
      <alignment vertical="top"/>
    </xf>
    <xf numFmtId="3" fontId="21" fillId="15" borderId="61" xfId="0" applyNumberFormat="1" applyFont="1" applyFill="1" applyBorder="1"/>
    <xf numFmtId="3" fontId="21" fillId="15" borderId="93" xfId="0" applyNumberFormat="1" applyFont="1" applyFill="1" applyBorder="1"/>
    <xf numFmtId="3" fontId="5" fillId="0" borderId="0" xfId="0" applyNumberFormat="1" applyFont="1" applyBorder="1"/>
    <xf numFmtId="3" fontId="5" fillId="0" borderId="114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5" fillId="0" borderId="117" xfId="0" applyNumberFormat="1" applyFont="1" applyBorder="1"/>
    <xf numFmtId="3" fontId="7" fillId="15" borderId="116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8" xfId="0" applyBorder="1"/>
    <xf numFmtId="3" fontId="6" fillId="2" borderId="108" xfId="0" applyNumberFormat="1" applyFont="1" applyFill="1" applyBorder="1"/>
    <xf numFmtId="3" fontId="6" fillId="16" borderId="108" xfId="0" applyNumberFormat="1" applyFont="1" applyFill="1" applyBorder="1"/>
    <xf numFmtId="3" fontId="6" fillId="0" borderId="22" xfId="0" applyNumberFormat="1" applyFont="1" applyBorder="1"/>
    <xf numFmtId="3" fontId="43" fillId="0" borderId="108" xfId="0" applyNumberFormat="1" applyFont="1" applyBorder="1"/>
    <xf numFmtId="3" fontId="6" fillId="18" borderId="108" xfId="0" applyNumberFormat="1" applyFont="1" applyFill="1" applyBorder="1"/>
    <xf numFmtId="3" fontId="43" fillId="0" borderId="59" xfId="0" applyNumberFormat="1" applyFont="1" applyBorder="1" applyAlignment="1">
      <alignment horizontal="right" wrapText="1"/>
    </xf>
    <xf numFmtId="3" fontId="6" fillId="2" borderId="116" xfId="0" applyNumberFormat="1" applyFont="1" applyFill="1" applyBorder="1"/>
    <xf numFmtId="3" fontId="6" fillId="2" borderId="119" xfId="0" applyNumberFormat="1" applyFont="1" applyFill="1" applyBorder="1"/>
    <xf numFmtId="3" fontId="6" fillId="0" borderId="116" xfId="0" applyNumberFormat="1" applyFont="1" applyBorder="1"/>
    <xf numFmtId="3" fontId="6" fillId="0" borderId="119" xfId="0" applyNumberFormat="1" applyFont="1" applyBorder="1"/>
    <xf numFmtId="3" fontId="6" fillId="16" borderId="116" xfId="0" applyNumberFormat="1" applyFont="1" applyFill="1" applyBorder="1"/>
    <xf numFmtId="3" fontId="6" fillId="16" borderId="119" xfId="0" applyNumberFormat="1" applyFont="1" applyFill="1" applyBorder="1"/>
    <xf numFmtId="3" fontId="43" fillId="0" borderId="116" xfId="0" applyNumberFormat="1" applyFont="1" applyBorder="1"/>
    <xf numFmtId="3" fontId="43" fillId="0" borderId="119" xfId="0" applyNumberFormat="1" applyFont="1" applyBorder="1"/>
    <xf numFmtId="3" fontId="43" fillId="0" borderId="116" xfId="0" applyNumberFormat="1" applyFont="1" applyBorder="1" applyAlignment="1">
      <alignment horizontal="right" wrapText="1"/>
    </xf>
    <xf numFmtId="3" fontId="43" fillId="0" borderId="119" xfId="0" applyNumberFormat="1" applyFont="1" applyBorder="1" applyAlignment="1">
      <alignment horizontal="right" wrapText="1"/>
    </xf>
    <xf numFmtId="3" fontId="7" fillId="15" borderId="119" xfId="0" applyNumberFormat="1" applyFont="1" applyFill="1" applyBorder="1"/>
    <xf numFmtId="3" fontId="7" fillId="15" borderId="120" xfId="0" applyNumberFormat="1" applyFont="1" applyFill="1" applyBorder="1"/>
    <xf numFmtId="3" fontId="7" fillId="15" borderId="121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1" xfId="0" applyNumberFormat="1" applyFont="1" applyBorder="1"/>
    <xf numFmtId="3" fontId="5" fillId="0" borderId="122" xfId="0" applyNumberFormat="1" applyFont="1" applyBorder="1"/>
    <xf numFmtId="3" fontId="5" fillId="0" borderId="123" xfId="0" applyNumberFormat="1" applyFont="1" applyBorder="1"/>
    <xf numFmtId="0" fontId="4" fillId="0" borderId="124" xfId="0" applyFont="1" applyBorder="1" applyAlignment="1">
      <alignment horizontal="center" vertical="top"/>
    </xf>
    <xf numFmtId="0" fontId="4" fillId="0" borderId="125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3" xfId="0" applyFont="1" applyFill="1" applyBorder="1"/>
    <xf numFmtId="0" fontId="12" fillId="18" borderId="24" xfId="0" applyFont="1" applyFill="1" applyBorder="1" applyAlignment="1">
      <alignment horizontal="left"/>
    </xf>
    <xf numFmtId="0" fontId="12" fillId="18" borderId="25" xfId="0" applyFont="1" applyFill="1" applyBorder="1" applyAlignment="1">
      <alignment horizontal="left"/>
    </xf>
    <xf numFmtId="0" fontId="0" fillId="0" borderId="26" xfId="0" applyBorder="1"/>
    <xf numFmtId="2" fontId="5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0" fillId="10" borderId="29" xfId="0" applyFont="1" applyFill="1" applyBorder="1" applyAlignment="1">
      <alignment vertical="center"/>
    </xf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0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1" fontId="4" fillId="0" borderId="126" xfId="0" applyNumberFormat="1" applyFont="1" applyBorder="1" applyAlignment="1">
      <alignment horizontal="left" vertical="top" wrapText="1"/>
    </xf>
    <xf numFmtId="0" fontId="4" fillId="0" borderId="127" xfId="0" applyFont="1" applyBorder="1" applyAlignment="1">
      <alignment horizontal="center" vertical="top"/>
    </xf>
    <xf numFmtId="0" fontId="45" fillId="0" borderId="99" xfId="0" applyFont="1" applyBorder="1" applyAlignment="1">
      <alignment horizontal="center" vertical="top"/>
    </xf>
    <xf numFmtId="0" fontId="45" fillId="0" borderId="128" xfId="0" applyFont="1" applyBorder="1" applyAlignment="1">
      <alignment horizontal="center" vertical="top"/>
    </xf>
    <xf numFmtId="1" fontId="4" fillId="0" borderId="127" xfId="0" applyNumberFormat="1" applyFont="1" applyBorder="1" applyAlignment="1">
      <alignment horizontal="left" vertical="top" wrapText="1"/>
    </xf>
    <xf numFmtId="1" fontId="4" fillId="0" borderId="127" xfId="0" applyNumberFormat="1" applyFont="1" applyBorder="1" applyAlignment="1">
      <alignment horizontal="center" vertical="top"/>
    </xf>
    <xf numFmtId="1" fontId="45" fillId="0" borderId="127" xfId="0" applyNumberFormat="1" applyFont="1" applyBorder="1" applyAlignment="1">
      <alignment horizontal="center" vertical="top"/>
    </xf>
    <xf numFmtId="3" fontId="45" fillId="0" borderId="127" xfId="0" applyNumberFormat="1" applyFont="1" applyBorder="1" applyAlignment="1">
      <alignment horizontal="center" vertical="top"/>
    </xf>
    <xf numFmtId="3" fontId="45" fillId="0" borderId="99" xfId="0" applyNumberFormat="1" applyFont="1" applyBorder="1" applyAlignment="1">
      <alignment horizontal="center" vertical="top"/>
    </xf>
    <xf numFmtId="1" fontId="45" fillId="0" borderId="129" xfId="0" applyNumberFormat="1" applyFont="1" applyBorder="1" applyAlignment="1">
      <alignment horizontal="center" vertical="top"/>
    </xf>
    <xf numFmtId="3" fontId="45" fillId="0" borderId="130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5" fillId="0" borderId="1" xfId="7" applyNumberFormat="1" applyBorder="1"/>
    <xf numFmtId="0" fontId="0" fillId="0" borderId="0" xfId="0"/>
    <xf numFmtId="0" fontId="0" fillId="18" borderId="50" xfId="0" applyFill="1" applyBorder="1"/>
    <xf numFmtId="0" fontId="0" fillId="18" borderId="0" xfId="0" applyFill="1"/>
    <xf numFmtId="0" fontId="6" fillId="16" borderId="0" xfId="0" applyFont="1" applyFill="1"/>
    <xf numFmtId="3" fontId="6" fillId="2" borderId="55" xfId="0" applyNumberFormat="1" applyFont="1" applyFill="1" applyBorder="1"/>
    <xf numFmtId="3" fontId="6" fillId="0" borderId="55" xfId="0" applyNumberFormat="1" applyFont="1" applyBorder="1"/>
    <xf numFmtId="0" fontId="0" fillId="0" borderId="0" xfId="0"/>
    <xf numFmtId="0" fontId="0" fillId="0" borderId="0" xfId="0"/>
    <xf numFmtId="3" fontId="6" fillId="2" borderId="141" xfId="0" applyNumberFormat="1" applyFont="1" applyFill="1" applyBorder="1"/>
    <xf numFmtId="3" fontId="6" fillId="2" borderId="83" xfId="0" applyNumberFormat="1" applyFont="1" applyFill="1" applyBorder="1"/>
    <xf numFmtId="3" fontId="6" fillId="2" borderId="142" xfId="0" applyNumberFormat="1" applyFont="1" applyFill="1" applyBorder="1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0" xfId="0" applyFont="1" applyFill="1" applyBorder="1" applyAlignment="1">
      <alignment horizontal="left" vertical="center" wrapText="1"/>
    </xf>
    <xf numFmtId="0" fontId="10" fillId="10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1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2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left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1" xfId="0" applyBorder="1"/>
    <xf numFmtId="0" fontId="10" fillId="10" borderId="133" xfId="0" applyFont="1" applyFill="1" applyBorder="1" applyAlignment="1">
      <alignment horizontal="left" vertical="center"/>
    </xf>
    <xf numFmtId="0" fontId="0" fillId="0" borderId="0" xfId="0"/>
    <xf numFmtId="0" fontId="10" fillId="10" borderId="133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34" xfId="0" applyFont="1" applyFill="1" applyBorder="1" applyAlignment="1">
      <alignment horizontal="left" vertical="center"/>
    </xf>
    <xf numFmtId="0" fontId="10" fillId="10" borderId="135" xfId="0" applyFont="1" applyFill="1" applyBorder="1" applyAlignment="1">
      <alignment horizontal="left" vertical="center"/>
    </xf>
    <xf numFmtId="0" fontId="0" fillId="0" borderId="135" xfId="0" applyBorder="1"/>
    <xf numFmtId="0" fontId="10" fillId="10" borderId="31" xfId="0" applyFont="1" applyFill="1" applyBorder="1" applyAlignment="1">
      <alignment horizontal="left" vertical="center"/>
    </xf>
    <xf numFmtId="0" fontId="10" fillId="10" borderId="30" xfId="0" applyFont="1" applyFill="1" applyBorder="1" applyAlignment="1">
      <alignment horizontal="left" vertical="center"/>
    </xf>
    <xf numFmtId="0" fontId="0" fillId="0" borderId="33" xfId="0" applyBorder="1"/>
    <xf numFmtId="0" fontId="0" fillId="0" borderId="30" xfId="0" applyBorder="1"/>
    <xf numFmtId="0" fontId="10" fillId="10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0" fillId="10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0" borderId="136" xfId="0" applyFont="1" applyFill="1" applyBorder="1" applyAlignment="1">
      <alignment horizontal="center" vertical="center"/>
    </xf>
    <xf numFmtId="0" fontId="0" fillId="0" borderId="137" xfId="0" applyBorder="1" applyAlignment="1">
      <alignment horizontal="center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138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10" fillId="21" borderId="13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10" borderId="138" xfId="0" applyFont="1" applyFill="1" applyBorder="1" applyAlignment="1">
      <alignment horizontal="left" vertical="center"/>
    </xf>
    <xf numFmtId="0" fontId="10" fillId="21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10" borderId="135" xfId="0" applyFont="1" applyFill="1" applyBorder="1" applyAlignment="1">
      <alignment horizontal="center" vertical="center" wrapText="1"/>
    </xf>
    <xf numFmtId="0" fontId="10" fillId="10" borderId="139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left" vertical="center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3" fontId="47" fillId="22" borderId="59" xfId="0" applyNumberFormat="1" applyFont="1" applyFill="1" applyBorder="1" applyAlignment="1">
      <alignment horizontal="center" wrapText="1"/>
    </xf>
    <xf numFmtId="3" fontId="47" fillId="22" borderId="71" xfId="0" applyNumberFormat="1" applyFont="1" applyFill="1" applyBorder="1" applyAlignment="1">
      <alignment horizontal="center" wrapText="1"/>
    </xf>
    <xf numFmtId="3" fontId="47" fillId="22" borderId="140" xfId="0" applyNumberFormat="1" applyFont="1" applyFill="1" applyBorder="1" applyAlignment="1">
      <alignment horizontal="center" wrapText="1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6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18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2" t="s">
        <v>256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3.5" thickBot="1" x14ac:dyDescent="0.25">
      <c r="A32" s="319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J644"/>
  <sheetViews>
    <sheetView zoomScale="75" zoomScaleNormal="75" workbookViewId="0">
      <selection activeCell="A7" sqref="A7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10" max="18" width="9.140625" style="327"/>
    <col min="19" max="30" width="9.140625" style="328"/>
    <col min="31" max="31" width="9.140625" style="321"/>
  </cols>
  <sheetData>
    <row r="1" spans="1:36" s="6" customFormat="1" ht="20.25" customHeight="1" x14ac:dyDescent="0.2">
      <c r="A1" s="345" t="s">
        <v>122</v>
      </c>
      <c r="B1" s="345"/>
      <c r="C1" s="345"/>
      <c r="D1" s="345"/>
      <c r="E1" s="345"/>
      <c r="F1" s="345"/>
      <c r="G1" s="345"/>
      <c r="H1" s="346"/>
      <c r="I1" s="161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161"/>
      <c r="AG1" s="161"/>
      <c r="AH1" s="161"/>
      <c r="AI1" s="161"/>
      <c r="AJ1" s="161"/>
    </row>
    <row r="2" spans="1:36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161"/>
      <c r="AG2" s="161"/>
      <c r="AH2" s="161"/>
      <c r="AI2" s="161"/>
      <c r="AJ2" s="161"/>
    </row>
    <row r="3" spans="1:36" s="6" customFormat="1" ht="43.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258</v>
      </c>
      <c r="H3" s="54" t="s">
        <v>260</v>
      </c>
      <c r="I3" s="161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161"/>
      <c r="AG3" s="161"/>
      <c r="AH3" s="161"/>
      <c r="AI3" s="161"/>
      <c r="AJ3" s="161"/>
    </row>
    <row r="4" spans="1:36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1">
        <v>85932.272946415964</v>
      </c>
      <c r="G4" s="211">
        <v>101804.635258254</v>
      </c>
      <c r="H4" s="211">
        <v>103429.35480708101</v>
      </c>
      <c r="I4" s="161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161"/>
      <c r="AG4" s="161"/>
      <c r="AH4" s="161"/>
      <c r="AI4" s="161"/>
      <c r="AJ4" s="161"/>
    </row>
    <row r="5" spans="1:36" s="6" customFormat="1" x14ac:dyDescent="0.2">
      <c r="A5" s="55" t="s">
        <v>257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1">
        <v>6192.21750892</v>
      </c>
      <c r="G5" s="211">
        <v>6710.7485614099996</v>
      </c>
      <c r="H5" s="211">
        <v>6737.2326882199995</v>
      </c>
      <c r="I5" s="161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161"/>
      <c r="AG5" s="161"/>
      <c r="AH5" s="161"/>
      <c r="AI5" s="161"/>
      <c r="AJ5" s="161"/>
    </row>
    <row r="6" spans="1:36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1">
        <v>438053.75002589403</v>
      </c>
      <c r="G6" s="211">
        <v>476758.32759060344</v>
      </c>
      <c r="H6" s="211">
        <v>473855.26338140853</v>
      </c>
      <c r="I6" s="161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161"/>
      <c r="AG6" s="161"/>
      <c r="AH6" s="161"/>
      <c r="AI6" s="161"/>
      <c r="AJ6" s="161"/>
    </row>
    <row r="7" spans="1:36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1">
        <v>28946.032285000001</v>
      </c>
      <c r="G7" s="211">
        <v>39366.140202000002</v>
      </c>
      <c r="H7" s="211">
        <v>39380.861280999998</v>
      </c>
      <c r="I7" s="161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161"/>
      <c r="AG7" s="161"/>
      <c r="AH7" s="161"/>
      <c r="AI7" s="161"/>
      <c r="AJ7" s="161"/>
    </row>
    <row r="8" spans="1:36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1">
        <v>61.669911999999997</v>
      </c>
      <c r="G8" s="211">
        <v>1318.050400169298</v>
      </c>
      <c r="H8" s="211">
        <v>1357.0856388021009</v>
      </c>
      <c r="I8" s="161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161"/>
      <c r="AG8" s="161"/>
      <c r="AH8" s="161"/>
      <c r="AI8" s="161"/>
      <c r="AJ8" s="161"/>
    </row>
    <row r="9" spans="1:36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1">
        <v>13221.313563</v>
      </c>
      <c r="G9" s="211">
        <v>14350.786405999999</v>
      </c>
      <c r="H9" s="211">
        <v>14303.203237</v>
      </c>
      <c r="I9" s="161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161"/>
      <c r="AG9" s="161"/>
      <c r="AH9" s="161"/>
      <c r="AI9" s="161"/>
      <c r="AJ9" s="161"/>
    </row>
    <row r="10" spans="1:36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1">
        <v>48477.073000260003</v>
      </c>
      <c r="G10" s="211">
        <v>54843.264342670001</v>
      </c>
      <c r="H10" s="211">
        <v>54052.709694359997</v>
      </c>
      <c r="I10" s="161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161"/>
      <c r="AG10" s="161"/>
      <c r="AH10" s="161"/>
      <c r="AI10" s="161"/>
      <c r="AJ10" s="161"/>
    </row>
    <row r="11" spans="1:36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1">
        <v>13324.914193000001</v>
      </c>
      <c r="G11" s="211">
        <v>14740.482416000001</v>
      </c>
      <c r="H11" s="211">
        <v>14863.621853000001</v>
      </c>
      <c r="I11" s="161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161"/>
      <c r="AG11" s="161"/>
      <c r="AH11" s="161"/>
      <c r="AI11" s="161"/>
      <c r="AJ11" s="161"/>
    </row>
    <row r="12" spans="1:36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1">
        <v>80547.893949734294</v>
      </c>
      <c r="G12" s="211">
        <v>98560.338671153673</v>
      </c>
      <c r="H12" s="211">
        <v>99022.860425884253</v>
      </c>
      <c r="I12" s="161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161"/>
      <c r="AG12" s="161"/>
      <c r="AH12" s="161"/>
      <c r="AI12" s="161"/>
      <c r="AJ12" s="161"/>
    </row>
    <row r="13" spans="1:36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1">
        <v>177370.465089</v>
      </c>
      <c r="G13" s="211">
        <v>196170.38634900001</v>
      </c>
      <c r="H13" s="211">
        <v>196242.548713</v>
      </c>
      <c r="I13" s="161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161"/>
      <c r="AG13" s="161"/>
      <c r="AH13" s="161"/>
      <c r="AI13" s="161"/>
      <c r="AJ13" s="161"/>
    </row>
    <row r="14" spans="1:36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1">
        <v>749081.93182512023</v>
      </c>
      <c r="G14" s="211">
        <v>853172.79742959363</v>
      </c>
      <c r="H14" s="211">
        <v>850467.05404376471</v>
      </c>
      <c r="I14" s="161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161"/>
      <c r="AG14" s="161"/>
      <c r="AH14" s="161"/>
      <c r="AI14" s="161"/>
      <c r="AJ14" s="161"/>
    </row>
    <row r="15" spans="1:36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1">
        <v>58121.357938980997</v>
      </c>
      <c r="G15" s="211">
        <v>62170.610855853687</v>
      </c>
      <c r="H15" s="211">
        <v>62458.77646235234</v>
      </c>
      <c r="I15" s="161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161"/>
      <c r="AG15" s="161"/>
      <c r="AH15" s="161"/>
      <c r="AI15" s="161"/>
      <c r="AJ15" s="161"/>
    </row>
    <row r="16" spans="1:36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1">
        <v>293319.24082648999</v>
      </c>
      <c r="G16" s="211">
        <v>334456.2268142</v>
      </c>
      <c r="H16" s="211">
        <v>333200.2061908</v>
      </c>
      <c r="I16" s="161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161"/>
      <c r="AG16" s="161"/>
      <c r="AH16" s="161"/>
      <c r="AI16" s="161"/>
      <c r="AJ16" s="161"/>
    </row>
    <row r="17" spans="1:36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1">
        <v>1456.4824853800001</v>
      </c>
      <c r="G17" s="211">
        <v>0</v>
      </c>
      <c r="H17" s="211">
        <v>0</v>
      </c>
      <c r="I17" s="161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161"/>
      <c r="AG17" s="161"/>
      <c r="AH17" s="161"/>
      <c r="AI17" s="161"/>
      <c r="AJ17" s="161"/>
    </row>
    <row r="18" spans="1:36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1">
        <v>47829.910196908844</v>
      </c>
      <c r="G18" s="211">
        <v>50770.852808265918</v>
      </c>
      <c r="H18" s="211">
        <v>50741.949920054853</v>
      </c>
      <c r="I18" s="161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161"/>
      <c r="AG18" s="161"/>
      <c r="AH18" s="161"/>
      <c r="AI18" s="161"/>
      <c r="AJ18" s="161"/>
    </row>
    <row r="19" spans="1:36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2305193.6481051738</v>
      </c>
      <c r="H19" s="185">
        <v>2300112.7283367282</v>
      </c>
      <c r="I19" s="161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161"/>
      <c r="AG19" s="161"/>
      <c r="AH19" s="161"/>
      <c r="AI19" s="161"/>
      <c r="AJ19" s="161"/>
    </row>
    <row r="20" spans="1:36" s="161" customFormat="1" x14ac:dyDescent="0.2"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</row>
    <row r="21" spans="1:36" s="161" customFormat="1" x14ac:dyDescent="0.2">
      <c r="E21" s="287"/>
      <c r="F21" s="287"/>
      <c r="G21" s="287"/>
      <c r="H21" s="287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</row>
    <row r="22" spans="1:36" s="161" customFormat="1" x14ac:dyDescent="0.2">
      <c r="F22" s="288"/>
      <c r="G22" s="288"/>
      <c r="H22" s="288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</row>
    <row r="23" spans="1:36" s="161" customFormat="1" x14ac:dyDescent="0.2"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</row>
    <row r="24" spans="1:36" s="161" customFormat="1" x14ac:dyDescent="0.2">
      <c r="G24" s="197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</row>
    <row r="25" spans="1:36" s="161" customFormat="1" x14ac:dyDescent="0.2"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</row>
    <row r="26" spans="1:36" s="161" customFormat="1" x14ac:dyDescent="0.2">
      <c r="F26" s="28"/>
      <c r="G26" s="28"/>
      <c r="H26" s="10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</row>
    <row r="27" spans="1:36" s="161" customFormat="1" x14ac:dyDescent="0.2"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</row>
    <row r="28" spans="1:36" s="161" customFormat="1" x14ac:dyDescent="0.2">
      <c r="D28" s="287"/>
      <c r="E28" s="287"/>
      <c r="F28" s="287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</row>
    <row r="29" spans="1:36" s="161" customFormat="1" x14ac:dyDescent="0.2"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</row>
    <row r="30" spans="1:36" s="161" customFormat="1" x14ac:dyDescent="0.2">
      <c r="F30" s="197"/>
      <c r="G30" s="197"/>
      <c r="H30" s="197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</row>
    <row r="31" spans="1:36" s="161" customFormat="1" x14ac:dyDescent="0.2"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</row>
    <row r="32" spans="1:36" s="161" customFormat="1" x14ac:dyDescent="0.2"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</row>
    <row r="33" spans="6:31" s="161" customFormat="1" x14ac:dyDescent="0.2"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</row>
    <row r="34" spans="6:31" s="161" customFormat="1" x14ac:dyDescent="0.2"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</row>
    <row r="35" spans="6:31" s="161" customFormat="1" x14ac:dyDescent="0.2"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</row>
    <row r="36" spans="6:31" s="161" customFormat="1" x14ac:dyDescent="0.2"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</row>
    <row r="37" spans="6:31" s="161" customFormat="1" x14ac:dyDescent="0.2"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</row>
    <row r="38" spans="6:31" s="161" customFormat="1" x14ac:dyDescent="0.2"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</row>
    <row r="39" spans="6:31" s="161" customFormat="1" x14ac:dyDescent="0.2"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</row>
    <row r="40" spans="6:31" s="161" customFormat="1" x14ac:dyDescent="0.2">
      <c r="F40" s="288"/>
      <c r="G40" s="288"/>
      <c r="H40" s="288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</row>
    <row r="41" spans="6:31" s="161" customFormat="1" x14ac:dyDescent="0.2"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</row>
    <row r="42" spans="6:31" s="161" customFormat="1" x14ac:dyDescent="0.2"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</row>
    <row r="43" spans="6:31" s="161" customFormat="1" x14ac:dyDescent="0.2">
      <c r="F43" s="288"/>
      <c r="G43" s="288"/>
      <c r="H43" s="288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</row>
    <row r="44" spans="6:31" s="161" customFormat="1" x14ac:dyDescent="0.2">
      <c r="F44" s="288"/>
      <c r="G44" s="288"/>
      <c r="H44" s="288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</row>
    <row r="45" spans="6:31" s="161" customFormat="1" x14ac:dyDescent="0.2"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</row>
    <row r="46" spans="6:31" s="161" customFormat="1" x14ac:dyDescent="0.2"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</row>
    <row r="47" spans="6:31" s="161" customFormat="1" x14ac:dyDescent="0.2"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</row>
    <row r="48" spans="6:31" s="161" customFormat="1" x14ac:dyDescent="0.2"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</row>
    <row r="49" spans="1:31" s="161" customFormat="1" x14ac:dyDescent="0.2"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</row>
    <row r="50" spans="1:31" s="161" customFormat="1" x14ac:dyDescent="0.2"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</row>
    <row r="51" spans="1:31" s="161" customFormat="1" x14ac:dyDescent="0.2"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</row>
    <row r="52" spans="1:31" s="161" customFormat="1" x14ac:dyDescent="0.2"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</row>
    <row r="53" spans="1:31" s="161" customFormat="1" x14ac:dyDescent="0.2"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</row>
    <row r="54" spans="1:31" s="161" customFormat="1" x14ac:dyDescent="0.2"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</row>
    <row r="55" spans="1:31" s="161" customFormat="1" x14ac:dyDescent="0.2"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</row>
    <row r="56" spans="1:31" s="161" customFormat="1" x14ac:dyDescent="0.2"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</row>
    <row r="57" spans="1:31" s="161" customFormat="1" x14ac:dyDescent="0.2"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</row>
    <row r="58" spans="1:31" s="161" customFormat="1" x14ac:dyDescent="0.2"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</row>
    <row r="59" spans="1:31" s="161" customFormat="1" x14ac:dyDescent="0.2"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</row>
    <row r="60" spans="1:31" s="161" customFormat="1" x14ac:dyDescent="0.2">
      <c r="J60" s="323"/>
      <c r="K60" s="323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</row>
    <row r="61" spans="1:31" x14ac:dyDescent="0.2">
      <c r="A61" s="161"/>
      <c r="B61" s="161"/>
      <c r="C61" s="161"/>
      <c r="D61" s="161"/>
      <c r="E61" s="161"/>
      <c r="F61" s="161"/>
      <c r="G61" s="161"/>
      <c r="H61" s="161"/>
    </row>
    <row r="62" spans="1:31" x14ac:dyDescent="0.2">
      <c r="A62" s="161"/>
      <c r="B62" s="161"/>
      <c r="C62" s="161"/>
      <c r="D62" s="161"/>
      <c r="E62" s="161"/>
      <c r="F62" s="161"/>
      <c r="G62" s="161"/>
      <c r="H62" s="161"/>
    </row>
    <row r="63" spans="1:31" x14ac:dyDescent="0.2">
      <c r="A63" s="161"/>
      <c r="B63" s="161"/>
      <c r="C63" s="161"/>
      <c r="D63" s="161"/>
      <c r="E63" s="161"/>
      <c r="F63" s="161"/>
      <c r="G63" s="161"/>
      <c r="H63" s="161"/>
    </row>
    <row r="64" spans="1:31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3" sqref="A3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75" t="s">
        <v>173</v>
      </c>
      <c r="B1" s="376"/>
      <c r="C1" s="376"/>
      <c r="D1" s="376"/>
      <c r="E1" s="376"/>
      <c r="F1" s="376"/>
      <c r="G1" s="376"/>
      <c r="H1" s="377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258</v>
      </c>
      <c r="H2" s="97" t="s">
        <v>260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1035939.4516352038</v>
      </c>
      <c r="H3" s="100">
        <f>'2.2. Foreninger typer'!G45</f>
        <v>1037837.7982986438</v>
      </c>
      <c r="I3" s="8"/>
      <c r="J3" s="8"/>
      <c r="L3" s="213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1203440.8296202</v>
      </c>
      <c r="H4" s="100">
        <f>'2.2. Foreninger typer'!G63</f>
        <v>1196876.9961989108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typer'!C70</f>
        <v>50097.213172867472</v>
      </c>
      <c r="E5" s="100">
        <f>'2.2. Foreninger typer'!D70</f>
        <v>55924.045016448821</v>
      </c>
      <c r="F5" s="100">
        <f>'2.2. Foreninger typer'!E70</f>
        <v>58172.573483098859</v>
      </c>
      <c r="G5" s="100">
        <v>65813.366849769896</v>
      </c>
      <c r="H5" s="100">
        <f>'2.2. Foreninger typer'!G70</f>
        <v>65397.933839173136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2305193.6481051734</v>
      </c>
      <c r="H6" s="184">
        <f>SUM(H3:H5)</f>
        <v>2300112.7283367277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75" t="s">
        <v>247</v>
      </c>
      <c r="B8" s="376"/>
      <c r="C8" s="376"/>
      <c r="D8" s="376"/>
      <c r="E8" s="376"/>
      <c r="F8" s="376"/>
      <c r="G8" s="376"/>
      <c r="H8" s="377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258</v>
      </c>
      <c r="H9" s="97" t="s">
        <v>260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893337.1540305512</v>
      </c>
      <c r="H10" s="100">
        <f>'2.2. Foreninger typer'!J45</f>
        <v>896147.08402286679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1138174.1083267662</v>
      </c>
      <c r="H11" s="100">
        <f>'2.2. Foreninger typer'!J63</f>
        <v>1131995.2021664765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typer'!H70</f>
        <v>54329.153071308501</v>
      </c>
      <c r="G12" s="100">
        <v>61444.761904730149</v>
      </c>
      <c r="H12" s="100">
        <f>'2.2. Foreninger typer'!J70</f>
        <v>61063.120476132586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2092956.0242620476</v>
      </c>
      <c r="H13" s="183">
        <f>SUM(H10:H12)</f>
        <v>2089205.4066654758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75" t="s">
        <v>172</v>
      </c>
      <c r="B15" s="376"/>
      <c r="C15" s="376"/>
      <c r="D15" s="376"/>
      <c r="E15" s="376"/>
      <c r="F15" s="376"/>
      <c r="G15" s="376"/>
      <c r="H15" s="377"/>
    </row>
    <row r="16" spans="1:12" ht="12.75" customHeight="1" x14ac:dyDescent="0.2">
      <c r="A16" s="101" t="s">
        <v>126</v>
      </c>
      <c r="B16" s="102">
        <v>2015</v>
      </c>
      <c r="C16" s="102">
        <v>2016</v>
      </c>
      <c r="D16" s="102">
        <v>2017</v>
      </c>
      <c r="E16" s="102">
        <v>2018</v>
      </c>
      <c r="F16" s="102" t="s">
        <v>258</v>
      </c>
      <c r="G16" s="102" t="s">
        <v>260</v>
      </c>
      <c r="H16" s="102" t="s">
        <v>244</v>
      </c>
    </row>
    <row r="17" spans="1:14" ht="12.75" customHeight="1" x14ac:dyDescent="0.2">
      <c r="A17" s="103" t="s">
        <v>16</v>
      </c>
      <c r="B17" s="57">
        <v>46920</v>
      </c>
      <c r="C17" s="58">
        <v>6805</v>
      </c>
      <c r="D17" s="57">
        <v>62584.044424717031</v>
      </c>
      <c r="E17" s="57">
        <f>'2.3 Foreninger nettokøb'!E45</f>
        <v>47225.713567807958</v>
      </c>
      <c r="F17" s="57">
        <v>-695.1997568229566</v>
      </c>
      <c r="G17" s="58">
        <f>'2.3 Foreninger nettokøb'!G45</f>
        <v>1971.4767674750924</v>
      </c>
      <c r="H17" s="58">
        <f>'2.3 Foreninger nettokøb'!H45</f>
        <v>35407.732205228669</v>
      </c>
    </row>
    <row r="18" spans="1:14" x14ac:dyDescent="0.2">
      <c r="A18" s="103" t="s">
        <v>17</v>
      </c>
      <c r="B18" s="57">
        <v>8227</v>
      </c>
      <c r="C18" s="58">
        <v>1337.218641353619</v>
      </c>
      <c r="D18" s="57">
        <v>408.74873186999997</v>
      </c>
      <c r="E18" s="57">
        <v>988.17295336999996</v>
      </c>
      <c r="F18" s="57">
        <v>-5177.3745580446266</v>
      </c>
      <c r="G18" s="58">
        <v>-4554.4230727048362</v>
      </c>
      <c r="H18" s="58">
        <v>-17631.029513293161</v>
      </c>
    </row>
    <row r="19" spans="1:14" x14ac:dyDescent="0.2">
      <c r="A19" s="103" t="s">
        <v>18</v>
      </c>
      <c r="B19" s="57">
        <v>4032</v>
      </c>
      <c r="C19" s="58">
        <v>-792.74958280304952</v>
      </c>
      <c r="D19" s="57">
        <v>326.6118115825073</v>
      </c>
      <c r="E19" s="57">
        <v>31.617788740854806</v>
      </c>
      <c r="F19" s="57">
        <v>195.11319594843653</v>
      </c>
      <c r="G19" s="58">
        <v>-140.79608016991892</v>
      </c>
      <c r="H19" s="58">
        <v>650.2109426513224</v>
      </c>
    </row>
    <row r="20" spans="1:14" x14ac:dyDescent="0.2">
      <c r="A20" s="112" t="s">
        <v>0</v>
      </c>
      <c r="B20" s="70">
        <v>59179</v>
      </c>
      <c r="C20" s="70">
        <f>SUM(C17:C19)</f>
        <v>7349.4690585505696</v>
      </c>
      <c r="D20" s="182">
        <f>SUM(D17:D19)</f>
        <v>63319.40496816954</v>
      </c>
      <c r="E20" s="182">
        <f>SUM(E17:E19)</f>
        <v>48245.504309918811</v>
      </c>
      <c r="F20" s="182">
        <v>-5677.4611189191464</v>
      </c>
      <c r="G20" s="182">
        <f>SUM(G17:G19)</f>
        <v>-2723.7423853996625</v>
      </c>
      <c r="H20" s="182">
        <f>SUM(H17:H19)</f>
        <v>18426.913634586832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75" t="s">
        <v>248</v>
      </c>
      <c r="B22" s="376"/>
      <c r="C22" s="376"/>
      <c r="D22" s="376"/>
      <c r="E22" s="376"/>
      <c r="F22" s="376"/>
      <c r="G22" s="376"/>
      <c r="H22" s="377"/>
    </row>
    <row r="23" spans="1:14" x14ac:dyDescent="0.2">
      <c r="A23" s="101" t="s">
        <v>126</v>
      </c>
      <c r="B23" s="102"/>
      <c r="C23" s="102"/>
      <c r="D23" s="102"/>
      <c r="E23" s="102"/>
      <c r="F23" s="97" t="s">
        <v>258</v>
      </c>
      <c r="G23" s="97" t="s">
        <v>260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/>
      <c r="F24" s="58">
        <v>322.14833368305545</v>
      </c>
      <c r="G24" s="58">
        <f>'2.3 Foreninger nettokøb'!J45</f>
        <v>3703.828484436397</v>
      </c>
      <c r="H24" s="58">
        <f>'2.3 Foreninger nettokøb'!K45</f>
        <v>27622.98124191213</v>
      </c>
    </row>
    <row r="25" spans="1:14" ht="12.75" customHeight="1" x14ac:dyDescent="0.2">
      <c r="A25" s="103" t="s">
        <v>17</v>
      </c>
      <c r="B25" s="58"/>
      <c r="C25" s="58"/>
      <c r="D25" s="58"/>
      <c r="E25" s="58"/>
      <c r="F25" s="381" t="s">
        <v>255</v>
      </c>
      <c r="G25" s="382"/>
      <c r="H25" s="383"/>
    </row>
    <row r="26" spans="1:14" x14ac:dyDescent="0.2">
      <c r="A26" s="103" t="s">
        <v>18</v>
      </c>
      <c r="B26" s="58"/>
      <c r="C26" s="58"/>
      <c r="D26" s="58"/>
      <c r="E26" s="58"/>
      <c r="F26" s="58">
        <v>249.18238601900944</v>
      </c>
      <c r="G26" s="58">
        <v>-230.77187858634466</v>
      </c>
      <c r="H26" s="58">
        <v>589.2521471202848</v>
      </c>
    </row>
    <row r="27" spans="1:14" x14ac:dyDescent="0.2">
      <c r="A27" s="112" t="s">
        <v>0</v>
      </c>
      <c r="B27" s="70"/>
      <c r="C27" s="70"/>
      <c r="D27" s="70"/>
      <c r="E27" s="182"/>
      <c r="F27" s="182">
        <v>571.33071970206493</v>
      </c>
      <c r="G27" s="182">
        <f>SUM(G24:G26)</f>
        <v>3473.0566058500526</v>
      </c>
      <c r="H27" s="182">
        <f>SUM(H24:H26)</f>
        <v>28212.233389032415</v>
      </c>
    </row>
    <row r="28" spans="1:14" x14ac:dyDescent="0.2">
      <c r="A28" s="263"/>
      <c r="B28" s="264"/>
      <c r="C28" s="264"/>
      <c r="D28" s="264"/>
      <c r="E28" s="265"/>
      <c r="F28" s="265"/>
      <c r="G28" s="265"/>
      <c r="H28" s="265"/>
    </row>
    <row r="29" spans="1:14" ht="15" customHeight="1" x14ac:dyDescent="0.2">
      <c r="A29" s="378" t="s">
        <v>185</v>
      </c>
      <c r="B29" s="379"/>
      <c r="C29" s="379"/>
      <c r="D29" s="379"/>
      <c r="E29" s="379"/>
      <c r="F29" s="379"/>
      <c r="G29" s="379"/>
      <c r="H29" s="380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258</v>
      </c>
      <c r="H30" s="106" t="s">
        <v>260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837</v>
      </c>
      <c r="H31" s="164">
        <f>'1.3.Antal detailfonde'!H46</f>
        <v>841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357</v>
      </c>
      <c r="H32" s="164">
        <v>357</v>
      </c>
      <c r="J32" s="8"/>
      <c r="K32" s="8"/>
      <c r="N32" s="216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141</v>
      </c>
      <c r="H33" s="164">
        <v>141</v>
      </c>
      <c r="N33" s="214"/>
      <c r="O33" s="212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1335</v>
      </c>
      <c r="H34" s="114">
        <f>SUM(H31:H33)</f>
        <v>1339</v>
      </c>
      <c r="N34" s="215"/>
      <c r="O34" s="21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2"/>
    </row>
    <row r="36" spans="1:15" ht="15" x14ac:dyDescent="0.2">
      <c r="A36" s="378" t="s">
        <v>171</v>
      </c>
      <c r="B36" s="379"/>
      <c r="C36" s="379"/>
      <c r="D36" s="379"/>
      <c r="E36" s="379"/>
      <c r="F36" s="379"/>
      <c r="G36" s="379"/>
      <c r="H36" s="380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258</v>
      </c>
      <c r="H37" s="106" t="s">
        <v>260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1041324.4511456989</v>
      </c>
      <c r="H38" s="108">
        <v>1040211.204769665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1009763.0179437189</v>
      </c>
      <c r="H39" s="108">
        <v>1008452.781524435</v>
      </c>
      <c r="K39" s="8"/>
      <c r="L39" s="8"/>
      <c r="N39" s="216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31561.433201979999</v>
      </c>
      <c r="H40" s="108">
        <v>31758.423245229998</v>
      </c>
      <c r="N40" s="214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1263869.1969594748</v>
      </c>
      <c r="H41" s="108">
        <v>1259901.5235670628</v>
      </c>
      <c r="N41" s="215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1260217.8299283548</v>
      </c>
      <c r="H42" s="108">
        <v>1254617.9835448929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3651.3670311199999</v>
      </c>
      <c r="H43" s="108">
        <v>5283.5400221700002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2305193.6481051738</v>
      </c>
      <c r="H44" s="184">
        <v>2300112.7283367277</v>
      </c>
    </row>
    <row r="45" spans="1:15" x14ac:dyDescent="0.2">
      <c r="C45" s="8"/>
      <c r="K45" s="21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20"/>
      <c r="E48" s="320"/>
      <c r="F48" s="320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7">
    <mergeCell ref="A1:H1"/>
    <mergeCell ref="A15:H15"/>
    <mergeCell ref="A29:H29"/>
    <mergeCell ref="A36:H36"/>
    <mergeCell ref="A8:H8"/>
    <mergeCell ref="A22:H22"/>
    <mergeCell ref="F25:H25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zoomScale="85" zoomScaleNormal="85" workbookViewId="0">
      <selection activeCell="L14" sqref="L14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4" t="s">
        <v>180</v>
      </c>
      <c r="B1" s="334"/>
      <c r="C1" s="334"/>
      <c r="D1" s="334"/>
      <c r="E1" s="334"/>
      <c r="F1" s="334"/>
      <c r="G1" s="334"/>
      <c r="H1" s="302"/>
      <c r="I1" s="303"/>
      <c r="J1" s="304"/>
    </row>
    <row r="2" spans="1:10" ht="21" customHeight="1" x14ac:dyDescent="0.2">
      <c r="A2" s="338" t="s">
        <v>254</v>
      </c>
      <c r="B2" s="338"/>
      <c r="C2" s="338"/>
      <c r="D2" s="338"/>
      <c r="E2" s="338"/>
      <c r="F2" s="338"/>
      <c r="G2" s="339"/>
      <c r="H2" s="335" t="s">
        <v>249</v>
      </c>
      <c r="I2" s="336"/>
      <c r="J2" s="337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258</v>
      </c>
      <c r="G3" s="175" t="s">
        <v>260</v>
      </c>
      <c r="H3" s="221">
        <v>2018</v>
      </c>
      <c r="I3" s="175" t="s">
        <v>258</v>
      </c>
      <c r="J3" s="175" t="s">
        <v>260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25548.390339630001</v>
      </c>
      <c r="G4" s="176">
        <v>25246.38673314</v>
      </c>
      <c r="H4" s="222">
        <v>23694.742612419999</v>
      </c>
      <c r="I4" s="176">
        <v>22535.722777547664</v>
      </c>
      <c r="J4" s="176">
        <v>22416.937883399019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127.123327</v>
      </c>
      <c r="G5" s="147">
        <v>121.86464100000001</v>
      </c>
      <c r="H5" s="223">
        <v>96.236465240000001</v>
      </c>
      <c r="I5" s="147">
        <v>127.1233273</v>
      </c>
      <c r="J5" s="147">
        <v>121.8646407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3581.764803</v>
      </c>
      <c r="G6" s="177">
        <v>5262.9079400000001</v>
      </c>
      <c r="H6" s="223">
        <v>2054.9799119999998</v>
      </c>
      <c r="I6" s="177">
        <v>3112.2072205774898</v>
      </c>
      <c r="J6" s="177">
        <v>4695.3351426342197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26741.42855497</v>
      </c>
      <c r="G7" s="177">
        <v>27135.09753246</v>
      </c>
      <c r="H7" s="223">
        <v>21478.27239315</v>
      </c>
      <c r="I7" s="177">
        <v>18536.600091175984</v>
      </c>
      <c r="J7" s="177">
        <v>18885.122863143199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597.27486699999997</v>
      </c>
      <c r="G8" s="177">
        <v>585.41520149999997</v>
      </c>
      <c r="H8" s="223">
        <v>693.91916530000003</v>
      </c>
      <c r="I8" s="177">
        <v>597.27486696999995</v>
      </c>
      <c r="J8" s="177">
        <v>585.41520171000002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22369.01851957</v>
      </c>
      <c r="G9" s="177">
        <v>21949.504197049999</v>
      </c>
      <c r="H9" s="223">
        <v>21626.642323707227</v>
      </c>
      <c r="I9" s="177">
        <v>19738.647806268142</v>
      </c>
      <c r="J9" s="177">
        <v>19680.312762781516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8400.2186347099996</v>
      </c>
      <c r="G10" s="177">
        <v>8420.2253541200007</v>
      </c>
      <c r="H10" s="223">
        <v>8447.3405634699993</v>
      </c>
      <c r="I10" s="177">
        <v>7821.1045909359882</v>
      </c>
      <c r="J10" s="177">
        <v>7825.6591204138731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242417.15827372042</v>
      </c>
      <c r="G11" s="177">
        <v>244184.26635504482</v>
      </c>
      <c r="H11" s="223">
        <v>166888.7604361561</v>
      </c>
      <c r="I11" s="177">
        <v>195262.81213252389</v>
      </c>
      <c r="J11" s="177">
        <v>196830.47662194839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724.15593839999997</v>
      </c>
      <c r="G12" s="177">
        <v>729.38796200000002</v>
      </c>
      <c r="H12" s="223">
        <v>771.98947090000001</v>
      </c>
      <c r="I12" s="177">
        <v>724.15593839999997</v>
      </c>
      <c r="J12" s="177">
        <v>729.38796200000002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1372.923039</v>
      </c>
      <c r="G13" s="177">
        <v>1390.107268</v>
      </c>
      <c r="H13" s="223">
        <v>1090.1512620000001</v>
      </c>
      <c r="I13" s="177">
        <v>1372.923039</v>
      </c>
      <c r="J13" s="177">
        <v>1390.107268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2873.4453244599999</v>
      </c>
      <c r="G14" s="177">
        <v>2978.4167416499999</v>
      </c>
      <c r="H14" s="223">
        <v>2657.2098031599999</v>
      </c>
      <c r="I14" s="177">
        <v>2405.5363931234137</v>
      </c>
      <c r="J14" s="177">
        <v>2499.5452200850632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720.743212189367</v>
      </c>
      <c r="G15" s="177">
        <v>699.94592320000004</v>
      </c>
      <c r="H15" s="223">
        <v>760.13523099999998</v>
      </c>
      <c r="I15" s="177">
        <v>720.74320824670588</v>
      </c>
      <c r="J15" s="177">
        <v>699.94592320000004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639.64549199999999</v>
      </c>
      <c r="G16" s="177">
        <v>702.65772200000004</v>
      </c>
      <c r="H16" s="223">
        <v>520.23334279999995</v>
      </c>
      <c r="I16" s="177">
        <v>639.64549199999999</v>
      </c>
      <c r="J16" s="177">
        <v>702.65772200000004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165.55695779999999</v>
      </c>
      <c r="G17" s="177">
        <v>164.9877572</v>
      </c>
      <c r="H17" s="223">
        <v>321.82317397000003</v>
      </c>
      <c r="I17" s="177">
        <v>165.55695775000001</v>
      </c>
      <c r="J17" s="177">
        <v>164.98775721999999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22757.312871959999</v>
      </c>
      <c r="G18" s="177">
        <v>23035.3652568</v>
      </c>
      <c r="H18" s="223">
        <v>17718.047058100459</v>
      </c>
      <c r="I18" s="177">
        <v>19656.234195021676</v>
      </c>
      <c r="J18" s="177">
        <v>19957.048681626129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694.30120550000004</v>
      </c>
      <c r="G19" s="177">
        <v>701.57218390000003</v>
      </c>
      <c r="H19" s="223">
        <v>796.77982922000001</v>
      </c>
      <c r="I19" s="177">
        <v>692.49273730248501</v>
      </c>
      <c r="J19" s="177">
        <v>699.78593539100495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445.19027560000001</v>
      </c>
      <c r="G20" s="177">
        <v>440.84995959999998</v>
      </c>
      <c r="H20" s="223">
        <v>1196.74128245</v>
      </c>
      <c r="I20" s="177">
        <v>445.19027555000002</v>
      </c>
      <c r="J20" s="177">
        <v>440.84995961999999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459.32503329999997</v>
      </c>
      <c r="G21" s="177">
        <v>460.79088919999998</v>
      </c>
      <c r="H21" s="223">
        <v>469.05413435000003</v>
      </c>
      <c r="I21" s="177">
        <v>459.32503329999997</v>
      </c>
      <c r="J21" s="177">
        <v>460.79088919999998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25240.83497675</v>
      </c>
      <c r="G22" s="177">
        <v>25947.86425061</v>
      </c>
      <c r="H22" s="223">
        <v>18779.379264030002</v>
      </c>
      <c r="I22" s="177">
        <v>24906.477071652451</v>
      </c>
      <c r="J22" s="177">
        <v>25612.148135911088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360327.42130692978</v>
      </c>
      <c r="G23" s="44">
        <v>364911.22713533486</v>
      </c>
      <c r="H23" s="224">
        <v>266367.69511100382</v>
      </c>
      <c r="I23" s="44">
        <v>297384.05037709826</v>
      </c>
      <c r="J23" s="44">
        <v>301981.44180758449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49750.889493210001</v>
      </c>
      <c r="G24" s="177">
        <v>48690.556540999998</v>
      </c>
      <c r="H24" s="223">
        <v>48560.446580950003</v>
      </c>
      <c r="I24" s="177">
        <v>47776.862085246939</v>
      </c>
      <c r="J24" s="177">
        <v>46866.818051888207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50392.959537559997</v>
      </c>
      <c r="G25" s="177">
        <v>50210.615842430001</v>
      </c>
      <c r="H25" s="223">
        <v>34083.91134423</v>
      </c>
      <c r="I25" s="177">
        <v>34169.601295400207</v>
      </c>
      <c r="J25" s="177">
        <v>33998.452921726202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112027.90332971999</v>
      </c>
      <c r="G26" s="177">
        <v>109199.64277678001</v>
      </c>
      <c r="H26" s="223">
        <v>97263.399613729998</v>
      </c>
      <c r="I26" s="177">
        <v>105203.36754359781</v>
      </c>
      <c r="J26" s="177">
        <v>103236.26563089433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133.57709320000001</v>
      </c>
      <c r="G27" s="177">
        <v>130.9652925</v>
      </c>
      <c r="H27" s="223">
        <v>127.4289196</v>
      </c>
      <c r="I27" s="177">
        <v>133.57709320000001</v>
      </c>
      <c r="J27" s="177">
        <v>130.9652925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212305.32945368998</v>
      </c>
      <c r="G28" s="44">
        <v>208231.78045271002</v>
      </c>
      <c r="H28" s="224">
        <v>180035.18645851</v>
      </c>
      <c r="I28" s="44">
        <v>187283.40801744495</v>
      </c>
      <c r="J28" s="44">
        <v>184232.50189700877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27638.537743861496</v>
      </c>
      <c r="G29" s="177">
        <v>27678.482237457145</v>
      </c>
      <c r="H29" s="223">
        <v>24876.391152486343</v>
      </c>
      <c r="I29" s="177">
        <v>26127.624529596927</v>
      </c>
      <c r="J29" s="177">
        <v>25983.96363896504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40454.751562106525</v>
      </c>
      <c r="G30" s="177">
        <v>40374.133779822419</v>
      </c>
      <c r="H30" s="223">
        <v>28687.974877395758</v>
      </c>
      <c r="I30" s="177">
        <v>33336.941018024416</v>
      </c>
      <c r="J30" s="177">
        <v>33332.327970617225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59154.781620336231</v>
      </c>
      <c r="G31" s="177">
        <v>59683.029614477498</v>
      </c>
      <c r="H31" s="223">
        <v>45383.598510810589</v>
      </c>
      <c r="I31" s="177">
        <v>47029.484966520729</v>
      </c>
      <c r="J31" s="177">
        <v>47392.385669596879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63215.299400000004</v>
      </c>
      <c r="G32" s="177">
        <v>62925.493353400001</v>
      </c>
      <c r="H32" s="223">
        <v>53311.75002372</v>
      </c>
      <c r="I32" s="177">
        <v>59103.050429340001</v>
      </c>
      <c r="J32" s="177">
        <v>58829.333741959999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5014.8778795400003</v>
      </c>
      <c r="G33" s="177">
        <v>4746.1057853700004</v>
      </c>
      <c r="H33" s="223">
        <v>4626.2834227000003</v>
      </c>
      <c r="I33" s="177">
        <v>4412.3179953891749</v>
      </c>
      <c r="J33" s="177">
        <v>4286.0826338765546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12911.05379494</v>
      </c>
      <c r="G34" s="177">
        <v>12897.37452256</v>
      </c>
      <c r="H34" s="223">
        <v>10141.403297950001</v>
      </c>
      <c r="I34" s="177">
        <v>11575.536251670001</v>
      </c>
      <c r="J34" s="177">
        <v>11567.15002243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208389.30200078426</v>
      </c>
      <c r="G35" s="44">
        <v>208304.61929308705</v>
      </c>
      <c r="H35" s="224">
        <v>167027.40128506269</v>
      </c>
      <c r="I35" s="44">
        <v>181584.95519054125</v>
      </c>
      <c r="J35" s="44">
        <v>181391.24367744572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248.245259</v>
      </c>
      <c r="G36" s="178">
        <v>247.57261500000001</v>
      </c>
      <c r="H36" s="222">
        <v>246.0853669</v>
      </c>
      <c r="I36" s="178">
        <v>248.2452586</v>
      </c>
      <c r="J36" s="178">
        <v>247.5726152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9081.0829878999994</v>
      </c>
      <c r="G37" s="178">
        <v>9091.2915256699998</v>
      </c>
      <c r="H37" s="222">
        <v>8186.2935409600004</v>
      </c>
      <c r="I37" s="178">
        <v>8573.9990061999997</v>
      </c>
      <c r="J37" s="178">
        <v>8612.3091156800001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81797.333003649925</v>
      </c>
      <c r="G38" s="177">
        <v>82868.671682382104</v>
      </c>
      <c r="H38" s="223">
        <v>62776.163754909998</v>
      </c>
      <c r="I38" s="177">
        <v>76133.113266612534</v>
      </c>
      <c r="J38" s="177">
        <v>77161.842063162476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15965.703775059999</v>
      </c>
      <c r="G39" s="177">
        <v>16035.211793410001</v>
      </c>
      <c r="H39" s="223">
        <v>12502.283632770001</v>
      </c>
      <c r="I39" s="177">
        <v>13645.684087397116</v>
      </c>
      <c r="J39" s="177">
        <v>13677.691127774318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15574.524287689999</v>
      </c>
      <c r="G40" s="177">
        <v>15736.44347305</v>
      </c>
      <c r="H40" s="223">
        <v>12637.984207220001</v>
      </c>
      <c r="I40" s="177">
        <v>15572.971244277347</v>
      </c>
      <c r="J40" s="177">
        <v>15734.890887723332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40373.739823869997</v>
      </c>
      <c r="G41" s="177">
        <v>40748.451306479998</v>
      </c>
      <c r="H41" s="223">
        <v>33755.806375259999</v>
      </c>
      <c r="I41" s="177">
        <v>40372.269236697284</v>
      </c>
      <c r="J41" s="177">
        <v>40746.985216118606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153711.30089026992</v>
      </c>
      <c r="G42" s="178">
        <v>155388.77825532207</v>
      </c>
      <c r="H42" s="222">
        <v>121672.23797016</v>
      </c>
      <c r="I42" s="178">
        <v>145724.03783498428</v>
      </c>
      <c r="J42" s="178">
        <v>147321.40929477874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40382.271376600002</v>
      </c>
      <c r="G43" s="178">
        <v>40693.785194900003</v>
      </c>
      <c r="H43" s="222">
        <v>21006.60100495</v>
      </c>
      <c r="I43" s="178">
        <v>24289.425432159998</v>
      </c>
      <c r="J43" s="178">
        <v>24454.143874050002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1579.61629978</v>
      </c>
      <c r="G44" s="178">
        <v>1592.9274926799999</v>
      </c>
      <c r="H44" s="222">
        <v>1275.0272650300001</v>
      </c>
      <c r="I44" s="178">
        <v>1579.6162993547855</v>
      </c>
      <c r="J44" s="178">
        <v>1592.9274922801117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24249.789636500002</v>
      </c>
      <c r="G45" s="178">
        <v>24129.429600799998</v>
      </c>
      <c r="H45" s="222">
        <v>19719.258507530001</v>
      </c>
      <c r="I45" s="178">
        <v>24016.991752900001</v>
      </c>
      <c r="J45" s="178">
        <v>23896.59636544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116.70208411999999</v>
      </c>
      <c r="G46" s="179">
        <v>0</v>
      </c>
      <c r="H46" s="225">
        <v>54.110584959999997</v>
      </c>
      <c r="I46" s="179">
        <v>116.70208372</v>
      </c>
      <c r="J46" s="179">
        <v>0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1035939.4516352039</v>
      </c>
      <c r="G47" s="180">
        <v>1037837.798298644</v>
      </c>
      <c r="H47" s="226">
        <v>809284.63970748626</v>
      </c>
      <c r="I47" s="180">
        <v>893337.1540305512</v>
      </c>
      <c r="J47" s="180">
        <v>896147.08402286679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6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tabSelected="1" topLeftCell="A5" zoomScaleNormal="100" workbookViewId="0">
      <selection activeCell="O14" sqref="O14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8.5703125" style="159" customWidth="1"/>
    <col min="10" max="10" width="12.85546875" style="227" bestFit="1" customWidth="1"/>
    <col min="11" max="11" width="12.5703125" style="227" bestFit="1" customWidth="1"/>
    <col min="12" max="16384" width="11.42578125" style="1"/>
  </cols>
  <sheetData>
    <row r="1" spans="1:13" ht="24" customHeight="1" x14ac:dyDescent="0.2">
      <c r="A1" s="334" t="s">
        <v>181</v>
      </c>
      <c r="B1" s="334"/>
      <c r="C1" s="334"/>
      <c r="D1" s="334"/>
      <c r="E1" s="334"/>
      <c r="F1" s="334"/>
      <c r="G1" s="334"/>
      <c r="H1" s="341"/>
      <c r="I1" s="305"/>
      <c r="J1" s="305"/>
      <c r="K1" s="306"/>
    </row>
    <row r="2" spans="1:13" ht="23.25" customHeight="1" x14ac:dyDescent="0.2">
      <c r="A2" s="338" t="s">
        <v>253</v>
      </c>
      <c r="B2" s="338"/>
      <c r="C2" s="338"/>
      <c r="D2" s="338"/>
      <c r="E2" s="338"/>
      <c r="F2" s="338"/>
      <c r="G2" s="338"/>
      <c r="H2" s="340"/>
      <c r="I2" s="342" t="s">
        <v>252</v>
      </c>
      <c r="J2" s="343"/>
      <c r="K2" s="344"/>
    </row>
    <row r="3" spans="1:13" x14ac:dyDescent="0.2">
      <c r="A3" s="71" t="s">
        <v>127</v>
      </c>
      <c r="B3" s="117">
        <v>2015</v>
      </c>
      <c r="C3" s="117">
        <v>2016</v>
      </c>
      <c r="D3" s="117">
        <v>2017</v>
      </c>
      <c r="E3" s="117">
        <v>2018</v>
      </c>
      <c r="F3" s="137" t="s">
        <v>258</v>
      </c>
      <c r="G3" s="137" t="s">
        <v>260</v>
      </c>
      <c r="H3" s="137" t="s">
        <v>244</v>
      </c>
      <c r="I3" s="228" t="s">
        <v>258</v>
      </c>
      <c r="J3" s="117" t="s">
        <v>260</v>
      </c>
      <c r="K3" s="117" t="s">
        <v>244</v>
      </c>
    </row>
    <row r="4" spans="1:13" ht="14.25" customHeight="1" x14ac:dyDescent="0.2">
      <c r="A4" s="115" t="s">
        <v>31</v>
      </c>
      <c r="B4" s="73">
        <v>2907</v>
      </c>
      <c r="C4" s="73">
        <v>-3558</v>
      </c>
      <c r="D4" s="65">
        <v>1083.26682834999</v>
      </c>
      <c r="E4" s="73">
        <v>2603.7275593700001</v>
      </c>
      <c r="F4" s="73">
        <v>-194.28922585000001</v>
      </c>
      <c r="G4" s="73">
        <v>-212.17150875999999</v>
      </c>
      <c r="H4" s="73">
        <v>-2428.5681701399999</v>
      </c>
      <c r="I4" s="229">
        <v>-204.71525704999999</v>
      </c>
      <c r="J4" s="73">
        <v>-47.770992960000001</v>
      </c>
      <c r="K4" s="73">
        <v>-2750.0660269099999</v>
      </c>
      <c r="M4" s="8"/>
    </row>
    <row r="5" spans="1:13" ht="14.25" customHeight="1" x14ac:dyDescent="0.2">
      <c r="A5" s="146" t="s">
        <v>192</v>
      </c>
      <c r="B5" s="119">
        <v>-120</v>
      </c>
      <c r="C5" s="119">
        <v>-58</v>
      </c>
      <c r="D5" s="58">
        <v>-39.469504999999998</v>
      </c>
      <c r="E5" s="119">
        <v>-1.694474</v>
      </c>
      <c r="F5" s="119">
        <v>6.791436</v>
      </c>
      <c r="G5" s="119">
        <v>-3.2751199999999998</v>
      </c>
      <c r="H5" s="119">
        <v>-88.017066999999997</v>
      </c>
      <c r="I5" s="230">
        <v>6.791436</v>
      </c>
      <c r="J5" s="119">
        <v>-3.2751199999999998</v>
      </c>
      <c r="K5" s="119">
        <v>14.542363</v>
      </c>
      <c r="M5" s="8"/>
    </row>
    <row r="6" spans="1:13" s="3" customFormat="1" x14ac:dyDescent="0.2">
      <c r="A6" s="47" t="s">
        <v>32</v>
      </c>
      <c r="B6" s="119">
        <v>0</v>
      </c>
      <c r="C6" s="119">
        <v>0</v>
      </c>
      <c r="D6" s="58">
        <v>0</v>
      </c>
      <c r="E6" s="119">
        <v>0</v>
      </c>
      <c r="F6" s="119">
        <v>3.0609999999999999</v>
      </c>
      <c r="G6" s="119">
        <v>1653.8483000000001</v>
      </c>
      <c r="H6" s="119">
        <v>3104.3610020000001</v>
      </c>
      <c r="I6" s="230">
        <v>3.0609999999999999</v>
      </c>
      <c r="J6" s="119">
        <v>1653.8483000000001</v>
      </c>
      <c r="K6" s="119">
        <v>3104.3610017999999</v>
      </c>
      <c r="M6" s="8"/>
    </row>
    <row r="7" spans="1:13" x14ac:dyDescent="0.2">
      <c r="A7" s="47" t="s">
        <v>50</v>
      </c>
      <c r="B7" s="119">
        <v>-5403</v>
      </c>
      <c r="C7" s="119">
        <v>1108</v>
      </c>
      <c r="D7" s="58">
        <v>3524.8513864878178</v>
      </c>
      <c r="E7" s="119">
        <v>5233.2982297955359</v>
      </c>
      <c r="F7" s="119">
        <v>-4.4743636200000001</v>
      </c>
      <c r="G7" s="119">
        <v>-65.517396259999998</v>
      </c>
      <c r="H7" s="119">
        <v>-5727.0104290299996</v>
      </c>
      <c r="I7" s="230">
        <v>-39.162834069999988</v>
      </c>
      <c r="J7" s="119">
        <v>37.623497829999991</v>
      </c>
      <c r="K7" s="119">
        <v>-4940.2375612699998</v>
      </c>
      <c r="M7" s="8"/>
    </row>
    <row r="8" spans="1:13" x14ac:dyDescent="0.2">
      <c r="A8" s="47" t="s">
        <v>33</v>
      </c>
      <c r="B8" s="119">
        <v>-121</v>
      </c>
      <c r="C8" s="119">
        <v>-165</v>
      </c>
      <c r="D8" s="58">
        <v>46.652821029999998</v>
      </c>
      <c r="E8" s="119">
        <v>-290.72008441999998</v>
      </c>
      <c r="F8" s="119">
        <v>-15.707133669999999</v>
      </c>
      <c r="G8" s="119">
        <v>-22.218297</v>
      </c>
      <c r="H8" s="119">
        <v>-96.646879440000006</v>
      </c>
      <c r="I8" s="230">
        <v>-15.707133669999999</v>
      </c>
      <c r="J8" s="119">
        <v>-22.218297</v>
      </c>
      <c r="K8" s="119">
        <v>-96.646879440000006</v>
      </c>
      <c r="M8" s="8"/>
    </row>
    <row r="9" spans="1:13" x14ac:dyDescent="0.2">
      <c r="A9" s="47" t="s">
        <v>34</v>
      </c>
      <c r="B9" s="119">
        <v>1193</v>
      </c>
      <c r="C9" s="119">
        <v>-931</v>
      </c>
      <c r="D9" s="58">
        <v>3305.0528049123</v>
      </c>
      <c r="E9" s="119">
        <v>-1180.7962469551157</v>
      </c>
      <c r="F9" s="119">
        <v>60.848267069999999</v>
      </c>
      <c r="G9" s="119">
        <v>-384.59184262000002</v>
      </c>
      <c r="H9" s="119">
        <v>-4991.157585569822</v>
      </c>
      <c r="I9" s="230">
        <v>17.235972279999999</v>
      </c>
      <c r="J9" s="119">
        <v>-126.71416624</v>
      </c>
      <c r="K9" s="119">
        <v>-5022.0754603145233</v>
      </c>
      <c r="M9" s="8"/>
    </row>
    <row r="10" spans="1:13" x14ac:dyDescent="0.2">
      <c r="A10" s="47" t="s">
        <v>35</v>
      </c>
      <c r="B10" s="119">
        <v>47</v>
      </c>
      <c r="C10" s="119">
        <v>1390</v>
      </c>
      <c r="D10" s="58">
        <v>-107.51657317</v>
      </c>
      <c r="E10" s="119">
        <v>-733.55658344999995</v>
      </c>
      <c r="F10" s="119">
        <v>-116.51401222</v>
      </c>
      <c r="G10" s="119">
        <v>-146.47587942000001</v>
      </c>
      <c r="H10" s="119">
        <v>-1808.4233392000001</v>
      </c>
      <c r="I10" s="230">
        <v>-116.75383334999999</v>
      </c>
      <c r="J10" s="119">
        <v>-153.06754305000001</v>
      </c>
      <c r="K10" s="119">
        <v>-1575.3083196499999</v>
      </c>
      <c r="M10" s="8"/>
    </row>
    <row r="11" spans="1:13" x14ac:dyDescent="0.2">
      <c r="A11" s="47" t="s">
        <v>36</v>
      </c>
      <c r="B11" s="119">
        <v>13122</v>
      </c>
      <c r="C11" s="119">
        <v>25632</v>
      </c>
      <c r="D11" s="58">
        <v>7789.7946921555385</v>
      </c>
      <c r="E11" s="119">
        <v>15933.128479114626</v>
      </c>
      <c r="F11" s="119">
        <v>-3.9777611574377998</v>
      </c>
      <c r="G11" s="119">
        <v>633.66909853972243</v>
      </c>
      <c r="H11" s="119">
        <v>13533.995511653953</v>
      </c>
      <c r="I11" s="230">
        <v>608.36480291466023</v>
      </c>
      <c r="J11" s="119">
        <v>1811.9175171728778</v>
      </c>
      <c r="K11" s="119">
        <v>5093.633344717593</v>
      </c>
      <c r="M11" s="8"/>
    </row>
    <row r="12" spans="1:13" x14ac:dyDescent="0.2">
      <c r="A12" s="47" t="s">
        <v>37</v>
      </c>
      <c r="B12" s="119">
        <v>394</v>
      </c>
      <c r="C12" s="119">
        <v>-7</v>
      </c>
      <c r="D12" s="58">
        <v>47.509897100000003</v>
      </c>
      <c r="E12" s="119">
        <v>-145.60158480000001</v>
      </c>
      <c r="F12" s="119">
        <v>-13.9514914</v>
      </c>
      <c r="G12" s="119">
        <v>-12.6992444</v>
      </c>
      <c r="H12" s="119">
        <v>57.3918465</v>
      </c>
      <c r="I12" s="230">
        <v>-13.951491369999999</v>
      </c>
      <c r="J12" s="119">
        <v>-12.6992444</v>
      </c>
      <c r="K12" s="119">
        <v>57.3918465</v>
      </c>
      <c r="M12" s="8"/>
    </row>
    <row r="13" spans="1:13" x14ac:dyDescent="0.2">
      <c r="A13" s="47" t="s">
        <v>51</v>
      </c>
      <c r="B13" s="119">
        <v>11</v>
      </c>
      <c r="C13" s="119">
        <v>-496</v>
      </c>
      <c r="D13" s="58">
        <v>218.9503924</v>
      </c>
      <c r="E13" s="119">
        <v>220.79709</v>
      </c>
      <c r="F13" s="119">
        <v>10.42044495</v>
      </c>
      <c r="G13" s="119">
        <v>6.1386750499999998</v>
      </c>
      <c r="H13" s="119">
        <v>-0.83133769999999996</v>
      </c>
      <c r="I13" s="230">
        <v>10.42044495</v>
      </c>
      <c r="J13" s="119">
        <v>6.1386750499999998</v>
      </c>
      <c r="K13" s="119">
        <v>-0.83133769999999996</v>
      </c>
      <c r="M13" s="8"/>
    </row>
    <row r="14" spans="1:13" x14ac:dyDescent="0.2">
      <c r="A14" s="47" t="s">
        <v>38</v>
      </c>
      <c r="B14" s="119">
        <v>-905</v>
      </c>
      <c r="C14" s="119">
        <v>-311</v>
      </c>
      <c r="D14" s="58">
        <v>432.31680353000002</v>
      </c>
      <c r="E14" s="119">
        <v>-400.45353079</v>
      </c>
      <c r="F14" s="119">
        <v>-522.30466789000002</v>
      </c>
      <c r="G14" s="119">
        <v>28.752551570000001</v>
      </c>
      <c r="H14" s="119">
        <v>-2084.54707551</v>
      </c>
      <c r="I14" s="230">
        <v>-8.1025498900000006</v>
      </c>
      <c r="J14" s="119">
        <v>29.848872010000001</v>
      </c>
      <c r="K14" s="119">
        <v>-475.73381444</v>
      </c>
      <c r="M14" s="8"/>
    </row>
    <row r="15" spans="1:13" x14ac:dyDescent="0.2">
      <c r="A15" s="47" t="s">
        <v>39</v>
      </c>
      <c r="B15" s="119">
        <v>-521</v>
      </c>
      <c r="C15" s="119">
        <v>-76</v>
      </c>
      <c r="D15" s="58">
        <v>-153.54450201</v>
      </c>
      <c r="E15" s="119">
        <v>30.09722172</v>
      </c>
      <c r="F15" s="119">
        <v>5.2127857632790002</v>
      </c>
      <c r="G15" s="119">
        <v>-23.079788000000001</v>
      </c>
      <c r="H15" s="119">
        <v>-103.33270331672099</v>
      </c>
      <c r="I15" s="230">
        <v>5.2127853757859297</v>
      </c>
      <c r="J15" s="119">
        <v>-23.079788000000001</v>
      </c>
      <c r="K15" s="119">
        <v>-113.30906382000001</v>
      </c>
      <c r="M15" s="8"/>
    </row>
    <row r="16" spans="1:13" x14ac:dyDescent="0.2">
      <c r="A16" s="47" t="s">
        <v>40</v>
      </c>
      <c r="B16" s="119">
        <v>-1</v>
      </c>
      <c r="C16" s="119">
        <v>45</v>
      </c>
      <c r="D16" s="58">
        <v>571.57513654000002</v>
      </c>
      <c r="E16" s="119">
        <v>284.92615233999999</v>
      </c>
      <c r="F16" s="119">
        <v>33.583754999999996</v>
      </c>
      <c r="G16" s="119">
        <v>59.949182999999998</v>
      </c>
      <c r="H16" s="119">
        <v>64.392472179999999</v>
      </c>
      <c r="I16" s="230">
        <v>33.583754999999996</v>
      </c>
      <c r="J16" s="119">
        <v>59.949182999999998</v>
      </c>
      <c r="K16" s="119">
        <v>64.392472179999999</v>
      </c>
      <c r="M16" s="8"/>
    </row>
    <row r="17" spans="1:13" x14ac:dyDescent="0.2">
      <c r="A17" s="47" t="s">
        <v>41</v>
      </c>
      <c r="B17" s="119">
        <v>-515</v>
      </c>
      <c r="C17" s="119">
        <v>-117</v>
      </c>
      <c r="D17" s="58">
        <v>-63.921094580000002</v>
      </c>
      <c r="E17" s="119">
        <v>-101.05475324</v>
      </c>
      <c r="F17" s="119">
        <v>-2.6426635799999998</v>
      </c>
      <c r="G17" s="119">
        <v>-5.8333388399999997</v>
      </c>
      <c r="H17" s="119">
        <v>-181.59090180000001</v>
      </c>
      <c r="I17" s="230">
        <v>-2.6426635799999998</v>
      </c>
      <c r="J17" s="119">
        <v>-5.8333388399999997</v>
      </c>
      <c r="K17" s="119">
        <v>-81.504367500000001</v>
      </c>
      <c r="M17" s="8"/>
    </row>
    <row r="18" spans="1:13" x14ac:dyDescent="0.2">
      <c r="A18" s="47" t="s">
        <v>42</v>
      </c>
      <c r="B18" s="119">
        <v>-296</v>
      </c>
      <c r="C18" s="119">
        <v>1759</v>
      </c>
      <c r="D18" s="58">
        <v>-5161.6037030099997</v>
      </c>
      <c r="E18" s="119">
        <v>982.3346636</v>
      </c>
      <c r="F18" s="119">
        <v>444.15111414</v>
      </c>
      <c r="G18" s="119">
        <v>355.34024639</v>
      </c>
      <c r="H18" s="119">
        <v>-264.333134428314</v>
      </c>
      <c r="I18" s="230">
        <v>398.06955929999998</v>
      </c>
      <c r="J18" s="119">
        <v>349.92990459999999</v>
      </c>
      <c r="K18" s="119">
        <v>79.674828708999996</v>
      </c>
      <c r="M18" s="8"/>
    </row>
    <row r="19" spans="1:13" x14ac:dyDescent="0.2">
      <c r="A19" s="47" t="s">
        <v>43</v>
      </c>
      <c r="B19" s="119">
        <v>-444</v>
      </c>
      <c r="C19" s="119">
        <v>-95</v>
      </c>
      <c r="D19" s="58">
        <v>-697.73430799000005</v>
      </c>
      <c r="E19" s="119">
        <v>-95.734564879999994</v>
      </c>
      <c r="F19" s="119">
        <v>-8.3825090000000007</v>
      </c>
      <c r="G19" s="119">
        <v>-7.5754219999999997</v>
      </c>
      <c r="H19" s="119">
        <v>-55.529391840000002</v>
      </c>
      <c r="I19" s="230">
        <v>-8.339556</v>
      </c>
      <c r="J19" s="119">
        <v>-7.5400179999999999</v>
      </c>
      <c r="K19" s="119">
        <v>-56.393292840000001</v>
      </c>
      <c r="M19" s="8"/>
    </row>
    <row r="20" spans="1:13" s="3" customFormat="1" x14ac:dyDescent="0.2">
      <c r="A20" s="47" t="s">
        <v>44</v>
      </c>
      <c r="B20" s="119">
        <v>98</v>
      </c>
      <c r="C20" s="119">
        <v>-397</v>
      </c>
      <c r="D20" s="58">
        <v>-26.066866210000001</v>
      </c>
      <c r="E20" s="119">
        <v>-154.67499124</v>
      </c>
      <c r="F20" s="119">
        <v>-8.3503783400000007</v>
      </c>
      <c r="G20" s="119">
        <v>-16.563789100000001</v>
      </c>
      <c r="H20" s="119">
        <v>-841.55276898</v>
      </c>
      <c r="I20" s="230">
        <v>-8.3503782900000001</v>
      </c>
      <c r="J20" s="119">
        <v>-16.563789100000001</v>
      </c>
      <c r="K20" s="119">
        <v>-223.65048954</v>
      </c>
      <c r="M20" s="8"/>
    </row>
    <row r="21" spans="1:13" x14ac:dyDescent="0.2">
      <c r="A21" s="47" t="s">
        <v>45</v>
      </c>
      <c r="B21" s="119">
        <v>-424</v>
      </c>
      <c r="C21" s="119">
        <v>-278</v>
      </c>
      <c r="D21" s="58">
        <v>-128.933694</v>
      </c>
      <c r="E21" s="119">
        <v>-151.25267271000001</v>
      </c>
      <c r="F21" s="119">
        <v>-11.990999410000001</v>
      </c>
      <c r="G21" s="119">
        <v>-9.7267482399999992</v>
      </c>
      <c r="H21" s="119">
        <v>-107.2240614</v>
      </c>
      <c r="I21" s="230">
        <v>-11.990999410000001</v>
      </c>
      <c r="J21" s="119">
        <v>15.5441021</v>
      </c>
      <c r="K21" s="119">
        <v>-107.2240614</v>
      </c>
      <c r="M21" s="8"/>
    </row>
    <row r="22" spans="1:13" ht="13.5" customHeight="1" x14ac:dyDescent="0.2">
      <c r="A22" s="47" t="s">
        <v>161</v>
      </c>
      <c r="B22" s="119">
        <v>402</v>
      </c>
      <c r="C22" s="119">
        <v>1635</v>
      </c>
      <c r="D22" s="58">
        <v>2424.0238026900001</v>
      </c>
      <c r="E22" s="119">
        <v>2523.41498594</v>
      </c>
      <c r="F22" s="119">
        <v>557.47175722999998</v>
      </c>
      <c r="G22" s="119">
        <v>392.99078952000002</v>
      </c>
      <c r="H22" s="119">
        <v>3812.0740607600001</v>
      </c>
      <c r="I22" s="230">
        <v>534.36884039999995</v>
      </c>
      <c r="J22" s="119">
        <v>390.30948069999999</v>
      </c>
      <c r="K22" s="119">
        <v>3625.3307736699999</v>
      </c>
      <c r="M22" s="8"/>
    </row>
    <row r="23" spans="1:13" x14ac:dyDescent="0.2">
      <c r="A23" s="49" t="s">
        <v>20</v>
      </c>
      <c r="B23" s="150">
        <v>6517</v>
      </c>
      <c r="C23" s="150">
        <v>28638</v>
      </c>
      <c r="D23" s="67">
        <v>11981.937490875658</v>
      </c>
      <c r="E23" s="67">
        <f>SUM(E5:E22)</f>
        <v>21952.45733602504</v>
      </c>
      <c r="F23" s="67">
        <v>413.24457986584127</v>
      </c>
      <c r="G23" s="67">
        <v>2433.1319781897228</v>
      </c>
      <c r="H23" s="67">
        <v>4222.0182178790965</v>
      </c>
      <c r="I23" s="231">
        <v>1392.1071565904463</v>
      </c>
      <c r="J23" s="67">
        <v>3984.1182278328779</v>
      </c>
      <c r="K23" s="67">
        <v>-653.58801733793007</v>
      </c>
      <c r="M23" s="8"/>
    </row>
    <row r="24" spans="1:13" x14ac:dyDescent="0.2">
      <c r="A24" s="47" t="s">
        <v>62</v>
      </c>
      <c r="B24" s="119">
        <v>-3665</v>
      </c>
      <c r="C24" s="119">
        <v>1754</v>
      </c>
      <c r="D24" s="58">
        <v>9534.81398273999</v>
      </c>
      <c r="E24" s="119">
        <v>4237.3584939800003</v>
      </c>
      <c r="F24" s="119">
        <v>-1297.0687436400001</v>
      </c>
      <c r="G24" s="119">
        <v>-876.62008594999998</v>
      </c>
      <c r="H24" s="119">
        <v>-1794.33959166</v>
      </c>
      <c r="I24" s="230">
        <v>-873.36540835000005</v>
      </c>
      <c r="J24" s="119">
        <v>-1280.9617335099999</v>
      </c>
      <c r="K24" s="119">
        <v>-1917.40297108</v>
      </c>
      <c r="M24" s="8"/>
    </row>
    <row r="25" spans="1:13" s="3" customFormat="1" ht="12" customHeight="1" x14ac:dyDescent="0.2">
      <c r="A25" s="47" t="s">
        <v>63</v>
      </c>
      <c r="B25" s="119">
        <v>7983</v>
      </c>
      <c r="C25" s="119">
        <v>3017</v>
      </c>
      <c r="D25" s="326">
        <v>4130.3957276400297</v>
      </c>
      <c r="E25" s="119">
        <v>1950.8415593699999</v>
      </c>
      <c r="F25" s="119">
        <v>307.24649504000001</v>
      </c>
      <c r="G25" s="119">
        <v>394.59181774000001</v>
      </c>
      <c r="H25" s="119">
        <v>1378.78850038</v>
      </c>
      <c r="I25" s="230">
        <v>227.40731697999999</v>
      </c>
      <c r="J25" s="119">
        <v>152.00985105000001</v>
      </c>
      <c r="K25" s="119">
        <v>-298.42645541000002</v>
      </c>
      <c r="M25" s="8"/>
    </row>
    <row r="26" spans="1:13" ht="12.75" customHeight="1" x14ac:dyDescent="0.2">
      <c r="A26" s="47" t="s">
        <v>64</v>
      </c>
      <c r="B26" s="119">
        <v>7106</v>
      </c>
      <c r="C26" s="119">
        <v>8098</v>
      </c>
      <c r="D26" s="326">
        <v>12329.689375100001</v>
      </c>
      <c r="E26" s="119">
        <v>-6993.9432373400005</v>
      </c>
      <c r="F26" s="119">
        <v>-1072.31456925</v>
      </c>
      <c r="G26" s="119">
        <v>-2024.3465044699999</v>
      </c>
      <c r="H26" s="119">
        <v>7878.5617548700002</v>
      </c>
      <c r="I26" s="230">
        <v>-1092.92811796</v>
      </c>
      <c r="J26" s="119">
        <v>-1252.1884175600001</v>
      </c>
      <c r="K26" s="119">
        <v>6650.3516405399996</v>
      </c>
      <c r="M26" s="8"/>
    </row>
    <row r="27" spans="1:13" ht="12" customHeight="1" x14ac:dyDescent="0.2">
      <c r="A27" s="47" t="s">
        <v>241</v>
      </c>
      <c r="B27" s="119">
        <v>-14</v>
      </c>
      <c r="C27" s="119">
        <v>-10</v>
      </c>
      <c r="D27" s="326">
        <v>0</v>
      </c>
      <c r="E27" s="119">
        <v>0</v>
      </c>
      <c r="F27" s="119">
        <v>0</v>
      </c>
      <c r="G27" s="119">
        <v>0</v>
      </c>
      <c r="H27" s="119">
        <v>0</v>
      </c>
      <c r="I27" s="230">
        <v>0</v>
      </c>
      <c r="J27" s="119">
        <v>0</v>
      </c>
      <c r="K27" s="119">
        <v>0</v>
      </c>
      <c r="M27" s="8"/>
    </row>
    <row r="28" spans="1:13" x14ac:dyDescent="0.2">
      <c r="A28" s="49" t="s">
        <v>21</v>
      </c>
      <c r="B28" s="150">
        <v>11410</v>
      </c>
      <c r="C28" s="150">
        <v>12859</v>
      </c>
      <c r="D28" s="67">
        <v>25994.899085480021</v>
      </c>
      <c r="E28" s="150">
        <f>SUM(E24:E27)</f>
        <v>-805.74318399000003</v>
      </c>
      <c r="F28" s="150">
        <v>-2062.1368178500002</v>
      </c>
      <c r="G28" s="150">
        <v>-2506.3747726799998</v>
      </c>
      <c r="H28" s="150">
        <v>7463.0106635900001</v>
      </c>
      <c r="I28" s="232">
        <v>-1738.8862093299999</v>
      </c>
      <c r="J28" s="150">
        <v>-2381.1403000199998</v>
      </c>
      <c r="K28" s="150">
        <v>4434.5222140499991</v>
      </c>
      <c r="M28" s="8"/>
    </row>
    <row r="29" spans="1:13" ht="13.5" customHeight="1" x14ac:dyDescent="0.2">
      <c r="A29" s="47" t="s">
        <v>236</v>
      </c>
      <c r="B29" s="119">
        <v>2179</v>
      </c>
      <c r="C29" s="119">
        <v>-287</v>
      </c>
      <c r="D29" s="58">
        <v>-7326.5405442088722</v>
      </c>
      <c r="E29" s="119">
        <v>3763.9875257382341</v>
      </c>
      <c r="F29" s="119">
        <v>-1029.219283306084</v>
      </c>
      <c r="G29" s="119">
        <v>109.04744374744558</v>
      </c>
      <c r="H29" s="119">
        <v>843.16016173356832</v>
      </c>
      <c r="I29" s="230">
        <v>-1025.3204544456901</v>
      </c>
      <c r="J29" s="119">
        <v>-30.636505637872553</v>
      </c>
      <c r="K29" s="119">
        <v>768.23983102695979</v>
      </c>
      <c r="M29" s="8"/>
    </row>
    <row r="30" spans="1:13" s="3" customFormat="1" x14ac:dyDescent="0.2">
      <c r="A30" s="47" t="s">
        <v>237</v>
      </c>
      <c r="B30" s="119">
        <v>10529</v>
      </c>
      <c r="C30" s="119">
        <v>-4259</v>
      </c>
      <c r="D30" s="58">
        <v>-12347.115314796143</v>
      </c>
      <c r="E30" s="119">
        <v>-4623.3500259045804</v>
      </c>
      <c r="F30" s="119">
        <v>113.19259999042001</v>
      </c>
      <c r="G30" s="119">
        <v>-89.172085511704324</v>
      </c>
      <c r="H30" s="119">
        <v>3918.7049532861147</v>
      </c>
      <c r="I30" s="230">
        <v>93.668810235304463</v>
      </c>
      <c r="J30" s="119">
        <v>-57.958369396889331</v>
      </c>
      <c r="K30" s="119">
        <v>4995.5665579173055</v>
      </c>
      <c r="M30" s="8"/>
    </row>
    <row r="31" spans="1:13" s="3" customFormat="1" x14ac:dyDescent="0.2">
      <c r="A31" s="47" t="s">
        <v>238</v>
      </c>
      <c r="B31" s="119">
        <v>-7872</v>
      </c>
      <c r="C31" s="119">
        <v>7846</v>
      </c>
      <c r="D31" s="58">
        <v>-10231.903866020866</v>
      </c>
      <c r="E31" s="119">
        <v>11182.586555599264</v>
      </c>
      <c r="F31" s="119">
        <v>404.61248828269112</v>
      </c>
      <c r="G31" s="119">
        <v>341.99520783784914</v>
      </c>
      <c r="H31" s="119">
        <v>-1145.2176984342241</v>
      </c>
      <c r="I31" s="230">
        <v>47.07491433889605</v>
      </c>
      <c r="J31" s="119">
        <v>327.95814142066712</v>
      </c>
      <c r="K31" s="119">
        <v>-1050.227693143072</v>
      </c>
      <c r="M31" s="8"/>
    </row>
    <row r="32" spans="1:13" s="3" customFormat="1" x14ac:dyDescent="0.2">
      <c r="A32" s="47" t="s">
        <v>239</v>
      </c>
      <c r="B32" s="119">
        <v>11256</v>
      </c>
      <c r="C32" s="119">
        <v>423</v>
      </c>
      <c r="D32" s="58">
        <v>-3659.0271411499998</v>
      </c>
      <c r="E32" s="119">
        <v>-2706.5771295499999</v>
      </c>
      <c r="F32" s="119">
        <v>188.74507697000001</v>
      </c>
      <c r="G32" s="119">
        <v>-234.09495744</v>
      </c>
      <c r="H32" s="119">
        <v>2827.2946831300001</v>
      </c>
      <c r="I32" s="230">
        <v>169.20061530000001</v>
      </c>
      <c r="J32" s="119">
        <v>-200.51589009</v>
      </c>
      <c r="K32" s="119">
        <v>3016.8498303699998</v>
      </c>
      <c r="M32" s="8"/>
    </row>
    <row r="33" spans="1:13" s="3" customFormat="1" ht="12" customHeight="1" x14ac:dyDescent="0.2">
      <c r="A33" s="47" t="s">
        <v>240</v>
      </c>
      <c r="B33" s="119">
        <v>286</v>
      </c>
      <c r="C33" s="119">
        <v>-474</v>
      </c>
      <c r="D33" s="58">
        <v>689.85113608533447</v>
      </c>
      <c r="E33" s="119">
        <v>-757.05481509000003</v>
      </c>
      <c r="F33" s="119">
        <v>-105.77317976</v>
      </c>
      <c r="G33" s="119">
        <v>-217.41944432</v>
      </c>
      <c r="H33" s="119">
        <v>-843.63849461999996</v>
      </c>
      <c r="I33" s="230">
        <v>-74.502178639999997</v>
      </c>
      <c r="J33" s="119">
        <v>17.149806569999999</v>
      </c>
      <c r="K33" s="119">
        <v>-121.79721587</v>
      </c>
      <c r="M33" s="8"/>
    </row>
    <row r="34" spans="1:13" s="3" customFormat="1" ht="12.75" customHeight="1" x14ac:dyDescent="0.2">
      <c r="A34" s="47" t="s">
        <v>242</v>
      </c>
      <c r="B34" s="119">
        <v>-233</v>
      </c>
      <c r="C34" s="119">
        <v>1057</v>
      </c>
      <c r="D34" s="58">
        <v>486.35601717999998</v>
      </c>
      <c r="E34" s="119">
        <v>-1815.3489900100001</v>
      </c>
      <c r="F34" s="119">
        <v>-113.45649748</v>
      </c>
      <c r="G34" s="119">
        <v>90.970279660000003</v>
      </c>
      <c r="H34" s="119">
        <v>973.31604418999996</v>
      </c>
      <c r="I34" s="230">
        <v>100.60905769</v>
      </c>
      <c r="J34" s="119">
        <v>98.911189460000003</v>
      </c>
      <c r="K34" s="119">
        <v>1195.32250916</v>
      </c>
      <c r="M34" s="8"/>
    </row>
    <row r="35" spans="1:13" s="3" customFormat="1" x14ac:dyDescent="0.2">
      <c r="A35" s="49" t="s">
        <v>22</v>
      </c>
      <c r="B35" s="150">
        <v>16145</v>
      </c>
      <c r="C35" s="150">
        <v>4306</v>
      </c>
      <c r="D35" s="67">
        <v>-32388.379712910544</v>
      </c>
      <c r="E35" s="150">
        <f>SUM(E29:E34)</f>
        <v>5044.2431207829177</v>
      </c>
      <c r="F35" s="150">
        <v>-541.89879530297276</v>
      </c>
      <c r="G35" s="150">
        <v>1.3264439735904006</v>
      </c>
      <c r="H35" s="150">
        <v>6573.6196492854597</v>
      </c>
      <c r="I35" s="232">
        <v>-689.26923552148958</v>
      </c>
      <c r="J35" s="150">
        <v>154.90837232590525</v>
      </c>
      <c r="K35" s="150">
        <v>8803.9538194611941</v>
      </c>
      <c r="M35" s="8"/>
    </row>
    <row r="36" spans="1:13" s="3" customFormat="1" x14ac:dyDescent="0.2">
      <c r="A36" s="50" t="s">
        <v>49</v>
      </c>
      <c r="B36" s="73">
        <v>59</v>
      </c>
      <c r="C36" s="73">
        <v>4</v>
      </c>
      <c r="D36" s="65">
        <v>-50.000453</v>
      </c>
      <c r="E36" s="73">
        <v>-23.283550999999999</v>
      </c>
      <c r="F36" s="73">
        <v>0</v>
      </c>
      <c r="G36" s="73">
        <v>0</v>
      </c>
      <c r="H36" s="73">
        <v>2.9031729999999998</v>
      </c>
      <c r="I36" s="229">
        <v>0</v>
      </c>
      <c r="J36" s="73">
        <v>0</v>
      </c>
      <c r="K36" s="73">
        <v>2.9031729999999998</v>
      </c>
      <c r="M36" s="8"/>
    </row>
    <row r="37" spans="1:13" x14ac:dyDescent="0.2">
      <c r="A37" s="51" t="s">
        <v>146</v>
      </c>
      <c r="B37" s="73">
        <v>-9</v>
      </c>
      <c r="C37" s="73">
        <v>311</v>
      </c>
      <c r="D37" s="65">
        <v>2035.1196098999999</v>
      </c>
      <c r="E37" s="73">
        <v>107.35778358</v>
      </c>
      <c r="F37" s="73">
        <v>-23.612180630000001</v>
      </c>
      <c r="G37" s="73">
        <v>-20.742118569999999</v>
      </c>
      <c r="H37" s="73">
        <v>-313.84534781999997</v>
      </c>
      <c r="I37" s="229">
        <v>-22.964087630000002</v>
      </c>
      <c r="J37" s="73">
        <v>6.9118424300000001</v>
      </c>
      <c r="K37" s="73">
        <v>-212.31138458000001</v>
      </c>
      <c r="M37" s="8"/>
    </row>
    <row r="38" spans="1:13" x14ac:dyDescent="0.2">
      <c r="A38" s="149" t="s">
        <v>228</v>
      </c>
      <c r="B38" s="119"/>
      <c r="C38" s="119"/>
      <c r="D38" s="58"/>
      <c r="E38" s="119">
        <v>6223.4786794499996</v>
      </c>
      <c r="F38" s="119">
        <v>851.50533473417499</v>
      </c>
      <c r="G38" s="119">
        <v>1231.1509363217792</v>
      </c>
      <c r="H38" s="119">
        <v>9164.8267125841121</v>
      </c>
      <c r="I38" s="230">
        <v>755.95427663409851</v>
      </c>
      <c r="J38" s="119">
        <v>1174.9153123376141</v>
      </c>
      <c r="K38" s="119">
        <v>8416.7904607288692</v>
      </c>
      <c r="M38" s="8"/>
    </row>
    <row r="39" spans="1:13" x14ac:dyDescent="0.2">
      <c r="A39" s="149" t="s">
        <v>229</v>
      </c>
      <c r="B39" s="119"/>
      <c r="C39" s="119"/>
      <c r="D39" s="58"/>
      <c r="E39" s="119">
        <v>980.18225969999003</v>
      </c>
      <c r="F39" s="119">
        <v>-8.2891272199999992</v>
      </c>
      <c r="G39" s="119">
        <v>136.43618461</v>
      </c>
      <c r="H39" s="119">
        <v>377.54029345999999</v>
      </c>
      <c r="I39" s="230">
        <v>43.87184508</v>
      </c>
      <c r="J39" s="119">
        <v>133.46728664</v>
      </c>
      <c r="K39" s="119">
        <v>252.36531597000001</v>
      </c>
      <c r="M39" s="8"/>
    </row>
    <row r="40" spans="1:13" x14ac:dyDescent="0.2">
      <c r="A40" s="149" t="s">
        <v>230</v>
      </c>
      <c r="B40" s="119"/>
      <c r="C40" s="119"/>
      <c r="D40" s="58"/>
      <c r="E40" s="119">
        <v>1109.1607742799999</v>
      </c>
      <c r="F40" s="119">
        <v>131.78898004999999</v>
      </c>
      <c r="G40" s="119">
        <v>161.44364997</v>
      </c>
      <c r="H40" s="119">
        <v>1188.3092852699999</v>
      </c>
      <c r="I40" s="230">
        <v>131.78898007999999</v>
      </c>
      <c r="J40" s="119">
        <v>161.44364988999999</v>
      </c>
      <c r="K40" s="119">
        <v>1188.3092852499999</v>
      </c>
      <c r="M40" s="8"/>
    </row>
    <row r="41" spans="1:13" x14ac:dyDescent="0.2">
      <c r="A41" s="149" t="s">
        <v>231</v>
      </c>
      <c r="B41" s="188"/>
      <c r="C41" s="188"/>
      <c r="D41" s="187"/>
      <c r="E41" s="188">
        <v>2304.9842989200001</v>
      </c>
      <c r="F41" s="188">
        <v>469.91713527000002</v>
      </c>
      <c r="G41" s="188">
        <v>522.78571725999996</v>
      </c>
      <c r="H41" s="188">
        <v>5166.0215131499999</v>
      </c>
      <c r="I41" s="233">
        <v>469.91713526000001</v>
      </c>
      <c r="J41" s="188">
        <v>522.78571718000001</v>
      </c>
      <c r="K41" s="188">
        <v>5166.0215128600003</v>
      </c>
      <c r="M41" s="8"/>
    </row>
    <row r="42" spans="1:13" x14ac:dyDescent="0.2">
      <c r="A42" s="51" t="s">
        <v>53</v>
      </c>
      <c r="B42" s="73">
        <v>9494</v>
      </c>
      <c r="C42" s="73">
        <v>11147</v>
      </c>
      <c r="D42" s="65">
        <v>39978.458485760733</v>
      </c>
      <c r="E42" s="73">
        <f>SUM(E38:E41)</f>
        <v>10617.806012349991</v>
      </c>
      <c r="F42" s="73">
        <v>1444.922322834175</v>
      </c>
      <c r="G42" s="73">
        <v>2051.8164881617795</v>
      </c>
      <c r="H42" s="73">
        <v>15896.697804464111</v>
      </c>
      <c r="I42" s="229">
        <v>1401.5322370540985</v>
      </c>
      <c r="J42" s="73">
        <v>1992.6119660476143</v>
      </c>
      <c r="K42" s="73">
        <v>15023.486574808871</v>
      </c>
      <c r="M42" s="8"/>
    </row>
    <row r="43" spans="1:13" x14ac:dyDescent="0.2">
      <c r="A43" s="51" t="s">
        <v>159</v>
      </c>
      <c r="B43" s="73">
        <v>488</v>
      </c>
      <c r="C43" s="73">
        <v>1697</v>
      </c>
      <c r="D43" s="65">
        <v>8897.6167878899996</v>
      </c>
      <c r="E43" s="73">
        <v>2806.1576575899999</v>
      </c>
      <c r="F43" s="73">
        <v>272.87798651999998</v>
      </c>
      <c r="G43" s="73">
        <v>262.06872446</v>
      </c>
      <c r="H43" s="73">
        <v>1972.3802125899999</v>
      </c>
      <c r="I43" s="229">
        <v>188.49680776</v>
      </c>
      <c r="J43" s="73">
        <v>35.404075710000001</v>
      </c>
      <c r="K43" s="73">
        <v>1035.17261807</v>
      </c>
      <c r="M43" s="8"/>
    </row>
    <row r="44" spans="1:13" x14ac:dyDescent="0.2">
      <c r="A44" s="51" t="s">
        <v>160</v>
      </c>
      <c r="B44" s="73">
        <v>839</v>
      </c>
      <c r="C44" s="73">
        <v>39</v>
      </c>
      <c r="D44" s="65">
        <v>2544.1710603199999</v>
      </c>
      <c r="E44" s="73">
        <v>461.37747250000001</v>
      </c>
      <c r="F44" s="73">
        <v>17.1228607</v>
      </c>
      <c r="G44" s="73">
        <v>25.6990628</v>
      </c>
      <c r="H44" s="73">
        <v>203.92635792999999</v>
      </c>
      <c r="I44" s="229">
        <v>17.122860679999999</v>
      </c>
      <c r="J44" s="73">
        <v>25.699062820000002</v>
      </c>
      <c r="K44" s="73">
        <v>203.92635792999999</v>
      </c>
    </row>
    <row r="45" spans="1:13" x14ac:dyDescent="0.2">
      <c r="A45" s="51" t="s">
        <v>157</v>
      </c>
      <c r="B45" s="73">
        <v>-907</v>
      </c>
      <c r="C45" s="73">
        <v>113</v>
      </c>
      <c r="D45" s="65">
        <v>2631.6450710511831</v>
      </c>
      <c r="E45" s="73">
        <v>2439.6184416000001</v>
      </c>
      <c r="F45" s="73">
        <v>-81.758062109999997</v>
      </c>
      <c r="G45" s="73">
        <v>-63.2775301</v>
      </c>
      <c r="H45" s="73">
        <v>1760.07856345</v>
      </c>
      <c r="I45" s="229">
        <v>-81.60351387</v>
      </c>
      <c r="J45" s="73">
        <v>-66.91376975</v>
      </c>
      <c r="K45" s="73">
        <v>1734.98191342</v>
      </c>
    </row>
    <row r="46" spans="1:13" x14ac:dyDescent="0.2">
      <c r="A46" s="127" t="s">
        <v>170</v>
      </c>
      <c r="B46" s="130">
        <v>-10</v>
      </c>
      <c r="C46" s="130">
        <v>-5</v>
      </c>
      <c r="D46" s="129">
        <v>-124.689829</v>
      </c>
      <c r="E46" s="130">
        <v>2021.994919</v>
      </c>
      <c r="F46" s="130">
        <v>60.327575000000003</v>
      </c>
      <c r="G46" s="130">
        <v>60.327575000000003</v>
      </c>
      <c r="H46" s="130">
        <v>55.511080999999997</v>
      </c>
      <c r="I46" s="234">
        <v>60.327575000000003</v>
      </c>
      <c r="J46" s="130">
        <v>0</v>
      </c>
      <c r="K46" s="130">
        <v>0</v>
      </c>
    </row>
    <row r="47" spans="1:13" x14ac:dyDescent="0.2">
      <c r="A47" s="74" t="s">
        <v>140</v>
      </c>
      <c r="B47" s="151">
        <v>46932</v>
      </c>
      <c r="C47" s="151">
        <v>55552</v>
      </c>
      <c r="D47" s="75">
        <v>62584.044424717031</v>
      </c>
      <c r="E47" s="151">
        <v>47225.713567807958</v>
      </c>
      <c r="F47" s="151">
        <v>-695.19975682295706</v>
      </c>
      <c r="G47" s="151">
        <v>2031.8043424750927</v>
      </c>
      <c r="H47" s="151">
        <v>35407.732205228662</v>
      </c>
      <c r="I47" s="235">
        <v>322.14833368305528</v>
      </c>
      <c r="J47" s="151">
        <v>3703.8284844363975</v>
      </c>
      <c r="K47" s="151">
        <v>27622.98124191213</v>
      </c>
    </row>
    <row r="48" spans="1:13" ht="13.5" thickBot="1" x14ac:dyDescent="0.25">
      <c r="A48" s="1" t="s">
        <v>251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5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K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A4" sqref="A4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5" t="s">
        <v>193</v>
      </c>
      <c r="B1" s="345"/>
      <c r="C1" s="345"/>
      <c r="D1" s="345"/>
      <c r="E1" s="345"/>
      <c r="F1" s="345"/>
      <c r="G1" s="345"/>
      <c r="H1" s="346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258</v>
      </c>
      <c r="H2" s="133" t="s">
        <v>260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46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44</v>
      </c>
      <c r="H6" s="58">
        <v>44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156</v>
      </c>
      <c r="H10" s="58">
        <v>159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3</v>
      </c>
      <c r="H15" s="58">
        <v>3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7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347</v>
      </c>
      <c r="H22" s="67">
        <f>SUM(H4:H21)</f>
        <v>350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29</v>
      </c>
      <c r="H23" s="58">
        <v>29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45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91</v>
      </c>
      <c r="H27" s="67">
        <f>SUM(H23:H26)</f>
        <v>91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39</v>
      </c>
      <c r="H28" s="58">
        <v>39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46</v>
      </c>
      <c r="H29" s="58">
        <v>46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45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180</v>
      </c>
      <c r="H34" s="65">
        <f>SUM(H28:H33)</f>
        <v>180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50</v>
      </c>
      <c r="H37" s="58">
        <v>50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32</v>
      </c>
      <c r="H40" s="58">
        <v>33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123</v>
      </c>
      <c r="H41" s="65">
        <f>SUM(H37:H40)</f>
        <v>124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2</v>
      </c>
      <c r="H45" s="65">
        <v>2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837</v>
      </c>
      <c r="H46" s="70">
        <f>H3+H22+H27+H34+H35+H36+H41+H42+H43+H44+H45</f>
        <v>841</v>
      </c>
    </row>
    <row r="47" spans="1:11" ht="13.5" thickBot="1" x14ac:dyDescent="0.25">
      <c r="A47" s="300" t="s">
        <v>145</v>
      </c>
      <c r="B47" s="300"/>
      <c r="C47" s="301"/>
      <c r="D47" s="301"/>
      <c r="E47" s="301"/>
      <c r="F47" s="301"/>
      <c r="G47" s="301"/>
      <c r="H47" s="298"/>
    </row>
    <row r="48" spans="1:11" x14ac:dyDescent="0.2">
      <c r="A48" s="299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B80"/>
  <sheetViews>
    <sheetView zoomScale="85" zoomScaleNormal="85" workbookViewId="0">
      <selection activeCell="A9" sqref="A9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9.5703125" style="10" customWidth="1"/>
    <col min="10" max="10" width="39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12.85546875" bestFit="1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58" ht="20.25" customHeight="1" x14ac:dyDescent="0.2">
      <c r="A1" s="218" t="s">
        <v>182</v>
      </c>
      <c r="B1" s="218"/>
      <c r="C1" s="218"/>
      <c r="D1" s="218"/>
      <c r="E1" s="217"/>
      <c r="F1" s="217"/>
      <c r="G1" s="217"/>
      <c r="H1" s="217"/>
      <c r="J1" s="347" t="s">
        <v>183</v>
      </c>
      <c r="K1" s="348"/>
      <c r="L1" s="348"/>
      <c r="M1" s="348"/>
      <c r="N1" s="348"/>
      <c r="O1" s="348"/>
      <c r="P1" s="348"/>
      <c r="Q1" s="346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</row>
    <row r="2" spans="1:158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258</v>
      </c>
      <c r="G2" s="137" t="s">
        <v>260</v>
      </c>
      <c r="H2" s="137" t="s">
        <v>244</v>
      </c>
      <c r="J2" s="71" t="s">
        <v>167</v>
      </c>
      <c r="K2" s="72">
        <v>2015</v>
      </c>
      <c r="L2" s="117">
        <v>2016</v>
      </c>
      <c r="M2" s="117">
        <v>2017</v>
      </c>
      <c r="N2" s="137">
        <v>2018</v>
      </c>
      <c r="O2" s="137" t="s">
        <v>258</v>
      </c>
      <c r="P2" s="137" t="s">
        <v>260</v>
      </c>
      <c r="Q2" s="137" t="s">
        <v>244</v>
      </c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</row>
    <row r="3" spans="1:158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0</v>
      </c>
      <c r="G3" s="65">
        <v>0</v>
      </c>
      <c r="H3" s="65">
        <v>1723.7370261999999</v>
      </c>
      <c r="J3" s="90" t="s">
        <v>218</v>
      </c>
      <c r="M3">
        <v>0</v>
      </c>
      <c r="N3" s="157">
        <v>19.27577762</v>
      </c>
      <c r="O3" s="157">
        <v>0</v>
      </c>
      <c r="P3" s="157">
        <v>0</v>
      </c>
      <c r="Q3" s="91">
        <v>20.453448999999999</v>
      </c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</row>
    <row r="4" spans="1:158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58">
        <v>0</v>
      </c>
      <c r="G4" s="326">
        <v>0</v>
      </c>
      <c r="H4" s="326">
        <v>10.99863</v>
      </c>
      <c r="J4" s="90" t="s">
        <v>4</v>
      </c>
      <c r="K4" s="157">
        <v>90.234087000000002</v>
      </c>
      <c r="L4" s="157">
        <v>103</v>
      </c>
      <c r="M4" s="157">
        <v>77.4380563</v>
      </c>
      <c r="N4" s="157">
        <v>106.0686202</v>
      </c>
      <c r="O4" s="157">
        <v>0</v>
      </c>
      <c r="P4" s="91">
        <v>0</v>
      </c>
      <c r="Q4" s="91">
        <v>120.5305501</v>
      </c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</row>
    <row r="5" spans="1:158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326">
        <v>0</v>
      </c>
      <c r="H5" s="326">
        <v>0</v>
      </c>
      <c r="J5" s="90" t="s">
        <v>28</v>
      </c>
      <c r="K5" s="157">
        <v>2.2942149999999999</v>
      </c>
      <c r="L5" s="157">
        <v>8</v>
      </c>
      <c r="M5" s="157"/>
      <c r="N5" s="157">
        <v>0</v>
      </c>
      <c r="O5" s="157">
        <v>0</v>
      </c>
      <c r="P5" s="91">
        <v>0</v>
      </c>
      <c r="Q5" s="91">
        <v>0</v>
      </c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</row>
    <row r="6" spans="1:158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58">
        <v>0</v>
      </c>
      <c r="G6" s="326">
        <v>0</v>
      </c>
      <c r="H6" s="326">
        <v>739.64977669999996</v>
      </c>
      <c r="J6" s="165" t="s">
        <v>211</v>
      </c>
      <c r="M6" s="157">
        <v>27.721057999999999</v>
      </c>
      <c r="N6" s="157">
        <v>0</v>
      </c>
      <c r="O6" s="157">
        <v>0</v>
      </c>
      <c r="P6" s="91">
        <v>0</v>
      </c>
      <c r="Q6" s="91">
        <v>0</v>
      </c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</row>
    <row r="7" spans="1:158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58">
        <v>0</v>
      </c>
      <c r="G7" s="326">
        <v>0</v>
      </c>
      <c r="H7" s="326">
        <v>64.5383195</v>
      </c>
      <c r="J7" s="90" t="s">
        <v>5</v>
      </c>
      <c r="K7" s="157">
        <v>2209.5706009999999</v>
      </c>
      <c r="L7" s="157">
        <v>2827</v>
      </c>
      <c r="M7" s="157">
        <v>1875.6078127000001</v>
      </c>
      <c r="N7" s="157">
        <v>3908.4660351100001</v>
      </c>
      <c r="O7" s="157">
        <v>0</v>
      </c>
      <c r="P7" s="91">
        <v>0</v>
      </c>
      <c r="Q7" s="91">
        <v>1047.0436016000001</v>
      </c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</row>
    <row r="8" spans="1:158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58">
        <v>0</v>
      </c>
      <c r="G8" s="326">
        <v>0</v>
      </c>
      <c r="H8" s="326">
        <v>581.09823359999996</v>
      </c>
      <c r="J8" s="90" t="s">
        <v>148</v>
      </c>
      <c r="K8" s="157">
        <v>25.084599000000001</v>
      </c>
      <c r="L8" s="157">
        <v>46</v>
      </c>
      <c r="M8" s="157">
        <v>91.600043099999994</v>
      </c>
      <c r="N8" s="157">
        <v>83.284770099999989</v>
      </c>
      <c r="O8" s="157">
        <v>0</v>
      </c>
      <c r="P8" s="91">
        <v>0</v>
      </c>
      <c r="Q8" s="91">
        <v>0</v>
      </c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</row>
    <row r="9" spans="1:158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58">
        <v>0</v>
      </c>
      <c r="G9" s="326">
        <v>0</v>
      </c>
      <c r="H9" s="326">
        <v>266.4910471</v>
      </c>
      <c r="J9" s="90" t="s">
        <v>30</v>
      </c>
      <c r="K9" s="157">
        <v>182.11189400000001</v>
      </c>
      <c r="L9" s="157">
        <v>257</v>
      </c>
      <c r="M9" s="157">
        <v>200.969345</v>
      </c>
      <c r="N9" s="157">
        <v>254.35453899999999</v>
      </c>
      <c r="O9" s="157">
        <v>0</v>
      </c>
      <c r="P9" s="91">
        <v>0</v>
      </c>
      <c r="Q9" s="91">
        <v>576.690966</v>
      </c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</row>
    <row r="10" spans="1:158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58">
        <v>0</v>
      </c>
      <c r="G10" s="326">
        <v>0</v>
      </c>
      <c r="H10" s="326">
        <v>7680.2657103800002</v>
      </c>
      <c r="J10" s="90" t="s">
        <v>187</v>
      </c>
      <c r="K10" s="157">
        <v>455.43793599999998</v>
      </c>
      <c r="L10" s="157">
        <v>644</v>
      </c>
      <c r="M10" s="157">
        <v>307.90923049999998</v>
      </c>
      <c r="N10" s="157">
        <v>891.73726739999995</v>
      </c>
      <c r="O10" s="157">
        <v>0</v>
      </c>
      <c r="P10" s="91">
        <v>0</v>
      </c>
      <c r="Q10" s="91">
        <v>391.01909619999998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</row>
    <row r="11" spans="1:158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58">
        <v>0</v>
      </c>
      <c r="G11" s="326">
        <v>0</v>
      </c>
      <c r="H11" s="326">
        <v>160.71370920000001</v>
      </c>
      <c r="J11" s="90" t="s">
        <v>6</v>
      </c>
      <c r="K11" s="157">
        <v>5071.6470499999996</v>
      </c>
      <c r="L11" s="157">
        <v>11078</v>
      </c>
      <c r="M11" s="157">
        <v>6203.9946461500003</v>
      </c>
      <c r="N11" s="157">
        <v>11460.456447750001</v>
      </c>
      <c r="O11" s="157">
        <v>0</v>
      </c>
      <c r="P11" s="91">
        <v>188.77340290000001</v>
      </c>
      <c r="Q11" s="91">
        <v>4856.0274811999998</v>
      </c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</row>
    <row r="12" spans="1:158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58">
        <v>0</v>
      </c>
      <c r="G12" s="326">
        <v>0</v>
      </c>
      <c r="H12" s="326">
        <v>61.446460799999997</v>
      </c>
      <c r="J12" s="136" t="s">
        <v>217</v>
      </c>
      <c r="M12">
        <v>0</v>
      </c>
      <c r="N12" s="157">
        <v>0</v>
      </c>
      <c r="O12" s="157">
        <v>0</v>
      </c>
      <c r="P12">
        <v>0</v>
      </c>
      <c r="Q12" s="91">
        <v>0</v>
      </c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</row>
    <row r="13" spans="1:158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58">
        <v>0</v>
      </c>
      <c r="G13" s="326">
        <v>0</v>
      </c>
      <c r="H13" s="326">
        <v>116.639843</v>
      </c>
      <c r="J13" s="90" t="s">
        <v>152</v>
      </c>
      <c r="K13" s="157">
        <v>108.91398100000001</v>
      </c>
      <c r="L13" s="157">
        <v>120</v>
      </c>
      <c r="M13" s="157">
        <v>91.734298999999993</v>
      </c>
      <c r="N13" s="157">
        <v>262.85804100000001</v>
      </c>
      <c r="O13" s="157">
        <v>0</v>
      </c>
      <c r="P13" s="91">
        <v>0</v>
      </c>
      <c r="Q13" s="157">
        <v>113.810687</v>
      </c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</row>
    <row r="14" spans="1:158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58">
        <v>0</v>
      </c>
      <c r="G14" s="326">
        <v>0</v>
      </c>
      <c r="H14" s="326">
        <v>62.2161069</v>
      </c>
      <c r="J14" s="90" t="s">
        <v>25</v>
      </c>
      <c r="K14" s="157">
        <v>70.675200000000004</v>
      </c>
      <c r="L14" s="157">
        <v>82</v>
      </c>
      <c r="M14" s="157">
        <v>108.400031</v>
      </c>
      <c r="N14" s="157">
        <v>109.680708</v>
      </c>
      <c r="O14" s="157">
        <v>0</v>
      </c>
      <c r="P14" s="91">
        <v>0</v>
      </c>
      <c r="Q14" s="91">
        <v>29.800239999999999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</row>
    <row r="15" spans="1:158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58">
        <v>0</v>
      </c>
      <c r="G15" s="326">
        <v>0</v>
      </c>
      <c r="H15" s="326">
        <v>20.307880900000001</v>
      </c>
      <c r="J15" s="90" t="s">
        <v>235</v>
      </c>
      <c r="K15" s="157"/>
      <c r="L15" s="157"/>
      <c r="M15" s="157"/>
      <c r="N15" s="157">
        <v>0</v>
      </c>
      <c r="O15" s="157">
        <v>0</v>
      </c>
      <c r="P15" s="91">
        <v>0</v>
      </c>
      <c r="Q15" s="91">
        <v>0</v>
      </c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</row>
    <row r="16" spans="1:158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58">
        <v>0</v>
      </c>
      <c r="G16" s="326">
        <v>0</v>
      </c>
      <c r="H16" s="326">
        <v>13.506864</v>
      </c>
      <c r="J16" s="90" t="s">
        <v>184</v>
      </c>
      <c r="K16" s="157">
        <v>0</v>
      </c>
      <c r="L16" s="157">
        <v>8</v>
      </c>
      <c r="M16" s="157">
        <v>3.6880250000000001</v>
      </c>
      <c r="N16" s="157">
        <v>11.363256</v>
      </c>
      <c r="O16" s="157">
        <v>0</v>
      </c>
      <c r="P16" s="91">
        <v>0</v>
      </c>
      <c r="Q16" s="91">
        <v>18.527557999999999</v>
      </c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</row>
    <row r="17" spans="1:158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58">
        <v>0</v>
      </c>
      <c r="G17" s="326">
        <v>0</v>
      </c>
      <c r="H17" s="326">
        <v>1306.42615</v>
      </c>
      <c r="J17" s="90" t="s">
        <v>7</v>
      </c>
      <c r="K17" s="157">
        <v>330.505315</v>
      </c>
      <c r="L17" s="157">
        <v>400</v>
      </c>
      <c r="M17" s="157">
        <v>286.06176499999998</v>
      </c>
      <c r="N17" s="157">
        <v>564.34682199999997</v>
      </c>
      <c r="O17" s="157">
        <v>0</v>
      </c>
      <c r="P17" s="91">
        <v>0</v>
      </c>
      <c r="Q17" s="91">
        <v>412.90492399999999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</row>
    <row r="18" spans="1:158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58">
        <v>0</v>
      </c>
      <c r="G18" s="326">
        <v>0</v>
      </c>
      <c r="H18" s="326">
        <v>53.240101199999998</v>
      </c>
      <c r="J18" s="90" t="s">
        <v>54</v>
      </c>
      <c r="K18" s="157">
        <v>27.912237999999999</v>
      </c>
      <c r="L18" s="157">
        <v>2</v>
      </c>
      <c r="M18" s="157">
        <v>13.2761882</v>
      </c>
      <c r="N18" s="157">
        <v>21.986821600000003</v>
      </c>
      <c r="O18" s="157">
        <v>0</v>
      </c>
      <c r="P18" s="91">
        <v>0</v>
      </c>
      <c r="Q18" s="91">
        <v>1.6576105999999999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</row>
    <row r="19" spans="1:158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58">
        <v>0</v>
      </c>
      <c r="G19" s="326">
        <v>0</v>
      </c>
      <c r="H19" s="326">
        <v>128.8614565</v>
      </c>
      <c r="J19" s="136" t="s">
        <v>198</v>
      </c>
      <c r="L19" s="155">
        <v>0</v>
      </c>
      <c r="M19" s="157">
        <v>15.605219999999999</v>
      </c>
      <c r="N19" s="157">
        <v>0</v>
      </c>
      <c r="O19" s="157">
        <v>0</v>
      </c>
      <c r="P19" s="91">
        <v>0</v>
      </c>
      <c r="Q19" s="91">
        <v>0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</row>
    <row r="20" spans="1:158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58">
        <v>0</v>
      </c>
      <c r="G20" s="326">
        <v>0</v>
      </c>
      <c r="H20" s="326">
        <v>8.5153047999999991</v>
      </c>
      <c r="J20" s="90" t="s">
        <v>8</v>
      </c>
      <c r="K20" s="157">
        <v>213.46014299999999</v>
      </c>
      <c r="L20" s="157">
        <v>245</v>
      </c>
      <c r="M20" s="157">
        <v>193.972947</v>
      </c>
      <c r="N20" s="157">
        <v>198.372772</v>
      </c>
      <c r="O20" s="157">
        <v>0</v>
      </c>
      <c r="P20" s="91">
        <v>0</v>
      </c>
      <c r="Q20" s="91">
        <v>216.956076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</row>
    <row r="21" spans="1:158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58">
        <v>0</v>
      </c>
      <c r="G21" s="326">
        <v>0</v>
      </c>
      <c r="H21" s="326">
        <v>665.3142818</v>
      </c>
      <c r="J21" s="90" t="s">
        <v>55</v>
      </c>
      <c r="K21" s="157">
        <v>18.415610999999998</v>
      </c>
      <c r="L21" s="157">
        <v>61</v>
      </c>
      <c r="M21" s="157">
        <v>22.573699999999999</v>
      </c>
      <c r="N21" s="157">
        <v>26.746500000000001</v>
      </c>
      <c r="O21" s="157">
        <v>0</v>
      </c>
      <c r="P21" s="91">
        <v>0</v>
      </c>
      <c r="Q21" s="91">
        <v>13.882400000000001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</row>
    <row r="22" spans="1:158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0</v>
      </c>
      <c r="G22" s="67">
        <v>0</v>
      </c>
      <c r="H22" s="67">
        <v>11940.229876379999</v>
      </c>
      <c r="I22" s="28"/>
      <c r="J22" s="136" t="s">
        <v>224</v>
      </c>
      <c r="N22" s="157">
        <v>0</v>
      </c>
      <c r="O22" s="157">
        <v>0</v>
      </c>
      <c r="P22">
        <v>0</v>
      </c>
      <c r="Q22" s="91">
        <v>0</v>
      </c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</row>
    <row r="23" spans="1:158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58">
        <v>0</v>
      </c>
      <c r="G23" s="326">
        <v>12.371169999999999</v>
      </c>
      <c r="H23" s="326">
        <v>222.85597000000001</v>
      </c>
      <c r="I23" s="28"/>
      <c r="J23" s="90" t="s">
        <v>9</v>
      </c>
      <c r="K23" s="157">
        <v>729.47063800000001</v>
      </c>
      <c r="L23" s="157">
        <v>1665</v>
      </c>
      <c r="M23" s="157">
        <v>841.58501870000009</v>
      </c>
      <c r="N23" s="157">
        <v>2470.4918959000001</v>
      </c>
      <c r="O23" s="157">
        <v>0</v>
      </c>
      <c r="P23" s="91">
        <v>0</v>
      </c>
      <c r="Q23" s="91">
        <v>579.78826189999995</v>
      </c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</row>
    <row r="24" spans="1:158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58">
        <v>3.8552192000000001</v>
      </c>
      <c r="G24" s="326">
        <v>5.6020056</v>
      </c>
      <c r="H24" s="326">
        <v>678.29230559999996</v>
      </c>
      <c r="I24" s="28"/>
      <c r="J24" s="90" t="s">
        <v>204</v>
      </c>
      <c r="L24" s="155">
        <v>0</v>
      </c>
      <c r="M24" s="157">
        <v>0</v>
      </c>
      <c r="N24" s="157">
        <v>0</v>
      </c>
      <c r="O24" s="157">
        <v>0</v>
      </c>
      <c r="P24" s="91">
        <v>0</v>
      </c>
      <c r="Q24" s="91">
        <v>0</v>
      </c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</row>
    <row r="25" spans="1:158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58">
        <v>1.3179744</v>
      </c>
      <c r="G25" s="326">
        <v>170.80022729999999</v>
      </c>
      <c r="H25" s="326">
        <v>1019.7363395</v>
      </c>
      <c r="I25" s="28"/>
      <c r="J25" s="90" t="s">
        <v>205</v>
      </c>
      <c r="K25" s="157">
        <v>431.37643500000001</v>
      </c>
      <c r="L25" s="157">
        <v>868</v>
      </c>
      <c r="M25" s="157">
        <v>400.9187776</v>
      </c>
      <c r="N25" s="157">
        <v>1544.2379255999999</v>
      </c>
      <c r="O25" s="157">
        <v>0</v>
      </c>
      <c r="P25" s="91">
        <v>0</v>
      </c>
      <c r="Q25" s="91">
        <v>765.14405509999995</v>
      </c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</row>
    <row r="26" spans="1:158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58">
        <v>0</v>
      </c>
      <c r="G26" s="326">
        <v>0</v>
      </c>
      <c r="H26" s="326">
        <v>3.3696225000000002</v>
      </c>
      <c r="J26" s="90" t="s">
        <v>56</v>
      </c>
      <c r="K26" s="157">
        <v>135.686104</v>
      </c>
      <c r="L26" s="157">
        <v>175</v>
      </c>
      <c r="M26" s="157">
        <v>140.14610400000001</v>
      </c>
      <c r="N26" s="157">
        <v>244.71363199999999</v>
      </c>
      <c r="O26" s="157">
        <v>0</v>
      </c>
      <c r="P26" s="91">
        <v>0</v>
      </c>
      <c r="Q26" s="91">
        <v>40.884903000000001</v>
      </c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</row>
    <row r="27" spans="1:158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5.1731936000000003</v>
      </c>
      <c r="G27" s="67">
        <v>188.77340289999998</v>
      </c>
      <c r="H27" s="67">
        <v>1924.2542376000001</v>
      </c>
      <c r="J27" s="90" t="s">
        <v>26</v>
      </c>
      <c r="K27" s="157">
        <v>572.03526099999999</v>
      </c>
      <c r="L27" s="157">
        <v>1329</v>
      </c>
      <c r="M27" s="157">
        <v>731.92828699999995</v>
      </c>
      <c r="N27" s="157">
        <v>1222.4354699999999</v>
      </c>
      <c r="O27" s="157">
        <v>0</v>
      </c>
      <c r="P27" s="91">
        <v>0</v>
      </c>
      <c r="Q27" s="91">
        <v>1046.6634759999999</v>
      </c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</row>
    <row r="28" spans="1:158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58">
        <v>0</v>
      </c>
      <c r="G28" s="326">
        <v>0</v>
      </c>
      <c r="H28" s="326">
        <v>233.16987370000001</v>
      </c>
      <c r="I28" s="28"/>
      <c r="J28" s="136" t="s">
        <v>188</v>
      </c>
      <c r="K28" s="157">
        <v>0</v>
      </c>
      <c r="L28" s="157">
        <v>0</v>
      </c>
      <c r="M28" s="157"/>
      <c r="N28" s="157">
        <v>0</v>
      </c>
      <c r="O28" s="157">
        <v>0</v>
      </c>
      <c r="P28" s="91">
        <v>0</v>
      </c>
      <c r="Q28" s="91">
        <v>0</v>
      </c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</row>
    <row r="29" spans="1:158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58">
        <v>0</v>
      </c>
      <c r="G29" s="326">
        <v>0</v>
      </c>
      <c r="H29" s="326">
        <v>466.85218279999998</v>
      </c>
      <c r="J29" s="90" t="s">
        <v>10</v>
      </c>
      <c r="K29" s="157">
        <v>38.288007999999998</v>
      </c>
      <c r="L29" s="157">
        <v>29</v>
      </c>
      <c r="M29" s="157">
        <v>59.330669999999998</v>
      </c>
      <c r="N29" s="157">
        <v>48.489375000000003</v>
      </c>
      <c r="O29" s="157">
        <v>0</v>
      </c>
      <c r="P29" s="91">
        <v>0</v>
      </c>
      <c r="Q29" s="91">
        <v>35.329996999999999</v>
      </c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</row>
    <row r="30" spans="1:158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58">
        <v>0</v>
      </c>
      <c r="G30" s="326">
        <v>0</v>
      </c>
      <c r="H30" s="326">
        <v>391.89024840000002</v>
      </c>
      <c r="J30" s="90" t="s">
        <v>57</v>
      </c>
      <c r="K30" s="157">
        <v>76.970388</v>
      </c>
      <c r="L30" s="157">
        <v>84</v>
      </c>
      <c r="M30" s="157">
        <v>87.506647799999996</v>
      </c>
      <c r="N30" s="157">
        <v>45.470188299999997</v>
      </c>
      <c r="O30" s="157">
        <v>0</v>
      </c>
      <c r="P30" s="91">
        <v>0</v>
      </c>
      <c r="Q30" s="91">
        <v>188.749436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</row>
    <row r="31" spans="1:158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58">
        <v>0</v>
      </c>
      <c r="G31" s="326">
        <v>0</v>
      </c>
      <c r="H31" s="326">
        <v>416.59608700000001</v>
      </c>
      <c r="J31" s="90" t="s">
        <v>11</v>
      </c>
      <c r="K31" s="157">
        <v>6348.948394</v>
      </c>
      <c r="L31" s="157">
        <v>8289</v>
      </c>
      <c r="M31" s="157">
        <v>7639.2001813499992</v>
      </c>
      <c r="N31" s="157">
        <v>7813.8843063999993</v>
      </c>
      <c r="O31" s="157">
        <v>5</v>
      </c>
      <c r="P31" s="91">
        <v>0</v>
      </c>
      <c r="Q31" s="91">
        <v>3531.1101877999999</v>
      </c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</row>
    <row r="32" spans="1:158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58">
        <v>0</v>
      </c>
      <c r="G32" s="326">
        <v>0</v>
      </c>
      <c r="H32" s="326">
        <v>0</v>
      </c>
      <c r="J32" s="90" t="s">
        <v>12</v>
      </c>
      <c r="K32" s="157">
        <v>893.99021000000005</v>
      </c>
      <c r="L32" s="157">
        <v>1238</v>
      </c>
      <c r="M32" s="157">
        <v>1298.623428580504</v>
      </c>
      <c r="N32" s="157">
        <v>1586.9152801</v>
      </c>
      <c r="O32" s="157">
        <v>0</v>
      </c>
      <c r="P32" s="91">
        <v>0</v>
      </c>
      <c r="Q32" s="91">
        <v>1086.24516948</v>
      </c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</row>
    <row r="33" spans="1:158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326">
        <v>0</v>
      </c>
      <c r="H33" s="326">
        <v>0</v>
      </c>
      <c r="J33" s="90" t="s">
        <v>201</v>
      </c>
      <c r="K33" s="157">
        <v>179.09575100000001</v>
      </c>
      <c r="L33" s="157">
        <v>390</v>
      </c>
      <c r="M33" s="157">
        <v>520.69036319999998</v>
      </c>
      <c r="N33" s="157">
        <v>342.55733930000002</v>
      </c>
      <c r="O33" s="157">
        <v>0</v>
      </c>
      <c r="P33" s="91">
        <v>0</v>
      </c>
      <c r="Q33" s="91">
        <v>371.34042499999998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</row>
    <row r="34" spans="1:158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0</v>
      </c>
      <c r="G34" s="67">
        <v>0</v>
      </c>
      <c r="H34" s="67">
        <v>1508.5083918999999</v>
      </c>
      <c r="J34" s="90" t="s">
        <v>156</v>
      </c>
      <c r="K34" s="157">
        <v>336.12437299999999</v>
      </c>
      <c r="L34" s="157">
        <v>581</v>
      </c>
      <c r="M34" s="157">
        <v>872.92123400000003</v>
      </c>
      <c r="N34" s="157">
        <v>997.850054</v>
      </c>
      <c r="O34" s="157">
        <v>0</v>
      </c>
      <c r="P34" s="91">
        <v>0</v>
      </c>
      <c r="Q34" s="91">
        <v>239.92982000000001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</row>
    <row r="35" spans="1:158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J35" s="90" t="s">
        <v>153</v>
      </c>
      <c r="K35" s="157">
        <v>3.2044760000000001</v>
      </c>
      <c r="L35" s="157">
        <v>17</v>
      </c>
      <c r="M35" s="157"/>
      <c r="N35" s="157">
        <v>0</v>
      </c>
      <c r="O35" s="157">
        <v>0</v>
      </c>
      <c r="P35" s="91">
        <v>0</v>
      </c>
      <c r="Q35" s="91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</row>
    <row r="36" spans="1:158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J36" s="90" t="s">
        <v>13</v>
      </c>
      <c r="K36" s="157">
        <v>951.24183100000005</v>
      </c>
      <c r="L36" s="157">
        <v>1476</v>
      </c>
      <c r="M36" s="157">
        <v>1243.446238</v>
      </c>
      <c r="N36" s="157">
        <v>1506.4631528</v>
      </c>
      <c r="O36" s="157">
        <v>0</v>
      </c>
      <c r="P36" s="91">
        <v>0</v>
      </c>
      <c r="Q36" s="91">
        <v>1173.7184471999999</v>
      </c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</row>
    <row r="37" spans="1:158" x14ac:dyDescent="0.2">
      <c r="A37" s="149" t="s">
        <v>228</v>
      </c>
      <c r="E37" s="131">
        <v>755.20152599999994</v>
      </c>
      <c r="F37" s="131">
        <v>0</v>
      </c>
      <c r="G37" s="131">
        <v>0</v>
      </c>
      <c r="H37" s="131">
        <v>404.02669250000002</v>
      </c>
      <c r="J37" s="90" t="s">
        <v>23</v>
      </c>
      <c r="K37" s="157">
        <v>14.711112999999999</v>
      </c>
      <c r="L37" s="157">
        <v>0</v>
      </c>
      <c r="M37" s="157">
        <v>9.3135890000000003</v>
      </c>
      <c r="N37" s="157">
        <v>11.603073999999999</v>
      </c>
      <c r="O37" s="157">
        <v>0</v>
      </c>
      <c r="P37" s="91">
        <v>0</v>
      </c>
      <c r="Q37" s="91">
        <v>7.3032599999999999</v>
      </c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</row>
    <row r="38" spans="1:158" x14ac:dyDescent="0.2">
      <c r="A38" s="149" t="s">
        <v>229</v>
      </c>
      <c r="E38" s="131">
        <v>91.162967399999999</v>
      </c>
      <c r="F38" s="131">
        <v>0</v>
      </c>
      <c r="G38" s="131">
        <v>0</v>
      </c>
      <c r="H38" s="131">
        <v>228.05057600000001</v>
      </c>
      <c r="J38" s="90" t="s">
        <v>24</v>
      </c>
      <c r="K38" s="157">
        <v>6.2508119999999998</v>
      </c>
      <c r="L38" s="157">
        <v>34</v>
      </c>
      <c r="M38" s="157">
        <v>10.668775400000001</v>
      </c>
      <c r="N38" s="157">
        <v>56.3829049</v>
      </c>
      <c r="O38" s="157">
        <v>0</v>
      </c>
      <c r="P38" s="91">
        <v>0</v>
      </c>
      <c r="Q38" s="91">
        <v>13.1974608</v>
      </c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</row>
    <row r="39" spans="1:158" x14ac:dyDescent="0.2">
      <c r="A39" s="149" t="s">
        <v>230</v>
      </c>
      <c r="E39" s="131">
        <v>123.23885079999999</v>
      </c>
      <c r="F39" s="131">
        <v>0</v>
      </c>
      <c r="G39" s="131">
        <v>0</v>
      </c>
      <c r="H39" s="131">
        <v>65.803196600000007</v>
      </c>
      <c r="J39" s="90" t="s">
        <v>27</v>
      </c>
      <c r="K39" s="157">
        <v>25.835184999999999</v>
      </c>
      <c r="L39" s="157">
        <v>18</v>
      </c>
      <c r="M39" s="157">
        <v>31.714095</v>
      </c>
      <c r="N39" s="157">
        <v>42.2889208</v>
      </c>
      <c r="O39" s="157">
        <v>0</v>
      </c>
      <c r="P39" s="91">
        <v>0</v>
      </c>
      <c r="Q39" s="91">
        <v>0</v>
      </c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</row>
    <row r="40" spans="1:158" x14ac:dyDescent="0.2">
      <c r="A40" s="149" t="s">
        <v>231</v>
      </c>
      <c r="E40" s="131">
        <v>118.2857751</v>
      </c>
      <c r="F40" s="131">
        <v>0</v>
      </c>
      <c r="G40" s="131">
        <v>0</v>
      </c>
      <c r="H40" s="131">
        <v>237.822453</v>
      </c>
      <c r="J40" s="90" t="s">
        <v>154</v>
      </c>
      <c r="K40" s="157">
        <v>1015.933087</v>
      </c>
      <c r="L40" s="157">
        <v>1289</v>
      </c>
      <c r="M40" s="157">
        <v>823.15543724999998</v>
      </c>
      <c r="N40" s="157">
        <v>1711.8396769999999</v>
      </c>
      <c r="O40" s="157">
        <v>0</v>
      </c>
      <c r="P40" s="91">
        <v>0</v>
      </c>
      <c r="Q40" s="91">
        <v>686.66181889999996</v>
      </c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</row>
    <row r="41" spans="1:158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0</v>
      </c>
      <c r="G41" s="65">
        <v>0</v>
      </c>
      <c r="H41" s="65">
        <v>935.70291810000003</v>
      </c>
      <c r="I41" s="121"/>
      <c r="J41" s="90" t="s">
        <v>59</v>
      </c>
      <c r="K41" s="157">
        <v>0</v>
      </c>
      <c r="L41" s="157">
        <v>0</v>
      </c>
      <c r="M41" s="157">
        <v>0</v>
      </c>
      <c r="N41" s="157">
        <v>0</v>
      </c>
      <c r="O41" s="157">
        <v>0</v>
      </c>
      <c r="P41" s="91">
        <v>0</v>
      </c>
      <c r="Q41" s="91">
        <v>0</v>
      </c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</row>
    <row r="42" spans="1:158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0</v>
      </c>
      <c r="G42" s="65">
        <v>0</v>
      </c>
      <c r="H42" s="65">
        <v>70.454365199999998</v>
      </c>
      <c r="I42" s="154"/>
      <c r="J42" s="90" t="s">
        <v>189</v>
      </c>
      <c r="K42" s="157">
        <v>274</v>
      </c>
      <c r="L42" s="157">
        <v>793</v>
      </c>
      <c r="M42" s="157">
        <v>637.70397649999995</v>
      </c>
      <c r="N42" s="157">
        <v>677.74361859999999</v>
      </c>
      <c r="O42" s="157">
        <v>0</v>
      </c>
      <c r="P42" s="91">
        <v>0</v>
      </c>
      <c r="Q42" s="91">
        <v>471.17432960000002</v>
      </c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</row>
    <row r="43" spans="1:158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0</v>
      </c>
      <c r="G43" s="65">
        <v>0</v>
      </c>
      <c r="H43" s="65">
        <v>24.5516851</v>
      </c>
      <c r="I43" s="28"/>
      <c r="J43" s="90" t="s">
        <v>60</v>
      </c>
      <c r="K43" s="157">
        <v>56</v>
      </c>
      <c r="L43" s="157">
        <v>259</v>
      </c>
      <c r="M43" s="157">
        <v>66.236260000000001</v>
      </c>
      <c r="N43" s="157">
        <v>304.332314</v>
      </c>
      <c r="O43" s="157">
        <v>0</v>
      </c>
      <c r="P43" s="91">
        <v>0</v>
      </c>
      <c r="Q43" s="91">
        <v>70.892813000000004</v>
      </c>
      <c r="R43" s="160"/>
      <c r="S43" s="209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</row>
    <row r="44" spans="1:158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J44" s="158" t="s">
        <v>0</v>
      </c>
      <c r="K44" s="61">
        <v>20896</v>
      </c>
      <c r="L44" s="61">
        <v>34418</v>
      </c>
      <c r="M44" s="61">
        <v>24929.119646676292</v>
      </c>
      <c r="N44" s="168">
        <v>38546.697506479992</v>
      </c>
      <c r="O44" s="168">
        <v>5</v>
      </c>
      <c r="P44" s="168">
        <f>SUM(P3:P43)</f>
        <v>188.77340290000001</v>
      </c>
      <c r="Q44" s="168">
        <f>SUM(Q3:Q43)</f>
        <v>18127.438500479999</v>
      </c>
      <c r="R44" s="160"/>
      <c r="S44" s="209"/>
    </row>
    <row r="45" spans="1:158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R45" s="160"/>
      <c r="S45" s="209"/>
    </row>
    <row r="46" spans="1:158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5.1731936000000003</v>
      </c>
      <c r="G46" s="120">
        <v>188.77340289999998</v>
      </c>
      <c r="H46" s="120">
        <v>18127.438500479999</v>
      </c>
      <c r="I46" s="28"/>
      <c r="N46" s="29"/>
      <c r="O46" s="29"/>
      <c r="P46" s="29"/>
      <c r="R46" s="160"/>
      <c r="S46" s="209"/>
    </row>
    <row r="47" spans="1:158" s="10" customFormat="1" ht="11.25" customHeight="1" x14ac:dyDescent="0.2">
      <c r="N47" s="29"/>
      <c r="O47" s="145"/>
      <c r="P47" s="145"/>
      <c r="Q47" s="28"/>
      <c r="R47" s="160"/>
    </row>
    <row r="48" spans="1:158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J1:Q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5" sqref="A5"/>
    </sheetView>
  </sheetViews>
  <sheetFormatPr defaultRowHeight="12.75" x14ac:dyDescent="0.2"/>
  <cols>
    <col min="1" max="1" width="28.7109375" customWidth="1"/>
    <col min="2" max="5" width="9" bestFit="1" customWidth="1"/>
    <col min="6" max="6" width="8.5703125" bestFit="1" customWidth="1"/>
    <col min="7" max="7" width="12.85546875" bestFit="1" customWidth="1"/>
    <col min="8" max="8" width="12.5703125" bestFit="1" customWidth="1"/>
    <col min="9" max="9" width="8.85546875" style="266" customWidth="1"/>
    <col min="10" max="10" width="40.710937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85546875" bestFit="1" customWidth="1"/>
    <col min="17" max="17" width="11.7109375" customWidth="1"/>
    <col min="18" max="32" width="9.140625" style="161"/>
  </cols>
  <sheetData>
    <row r="1" spans="1:17" ht="13.15" customHeight="1" x14ac:dyDescent="0.2">
      <c r="A1" s="349" t="s">
        <v>196</v>
      </c>
      <c r="B1" s="350"/>
      <c r="C1" s="350"/>
      <c r="D1" s="350"/>
      <c r="E1" s="348"/>
      <c r="F1" s="348"/>
      <c r="G1" s="348"/>
      <c r="H1" s="346"/>
      <c r="J1" s="351" t="s">
        <v>194</v>
      </c>
      <c r="K1" s="352"/>
      <c r="L1" s="352"/>
      <c r="M1" s="352"/>
      <c r="N1" s="353"/>
      <c r="O1" s="353"/>
      <c r="P1" s="353"/>
      <c r="Q1" s="353"/>
    </row>
    <row r="2" spans="1:17" x14ac:dyDescent="0.2">
      <c r="A2" s="237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258</v>
      </c>
      <c r="G2" s="137" t="s">
        <v>260</v>
      </c>
      <c r="H2" s="137" t="s">
        <v>244</v>
      </c>
      <c r="J2" s="125" t="s">
        <v>121</v>
      </c>
      <c r="K2" s="122">
        <v>2015</v>
      </c>
      <c r="L2" s="122">
        <v>2016</v>
      </c>
      <c r="M2" s="122">
        <v>2017</v>
      </c>
      <c r="N2" s="122">
        <v>2018</v>
      </c>
      <c r="O2" s="122" t="s">
        <v>258</v>
      </c>
      <c r="P2" s="122" t="s">
        <v>260</v>
      </c>
      <c r="Q2" s="122" t="s">
        <v>244</v>
      </c>
    </row>
    <row r="3" spans="1:17" x14ac:dyDescent="0.2">
      <c r="A3" s="238" t="s">
        <v>31</v>
      </c>
      <c r="B3" s="239">
        <v>-506</v>
      </c>
      <c r="C3" s="239">
        <v>-8602</v>
      </c>
      <c r="D3" s="239">
        <v>-2868.1938657500095</v>
      </c>
      <c r="E3" s="240">
        <v>-1337.34603423</v>
      </c>
      <c r="F3" s="240">
        <f>'1.2 Nettokøb område'!F4-'1.4 Udbytter'!F3</f>
        <v>-194.28922585000001</v>
      </c>
      <c r="G3" s="240">
        <f>'1.2 Nettokøb område'!G4-'1.4 Udbytter'!G3</f>
        <v>-212.17150875999999</v>
      </c>
      <c r="H3" s="240">
        <f>'1.2 Nettokøb område'!H4-'1.4 Udbytter'!H3</f>
        <v>-4152.3051963399994</v>
      </c>
      <c r="J3" t="s">
        <v>218</v>
      </c>
      <c r="M3" s="173">
        <f>'2.3 Foreninger nettokøb'!D4-'1.4 Udbytter'!M3</f>
        <v>484.36183620000003</v>
      </c>
      <c r="N3" s="207">
        <v>238.55137038000004</v>
      </c>
      <c r="O3" s="157">
        <f>'2.3 Foreninger nettokøb'!F4-'1.4 Udbytter'!O3</f>
        <v>52.570155999999997</v>
      </c>
      <c r="P3" s="157">
        <f>'2.3 Foreninger nettokøb'!G4-'1.4 Udbytter'!P3</f>
        <v>32.248918000000003</v>
      </c>
      <c r="Q3" s="157">
        <f>'2.3 Foreninger nettokøb'!H4-'1.4 Udbytter'!Q3</f>
        <v>354.78434800000002</v>
      </c>
    </row>
    <row r="4" spans="1:17" x14ac:dyDescent="0.2">
      <c r="A4" s="241" t="s">
        <v>192</v>
      </c>
      <c r="B4" s="242">
        <v>-140</v>
      </c>
      <c r="C4" s="242">
        <v>-59</v>
      </c>
      <c r="D4" s="242">
        <v>-39.469504999999998</v>
      </c>
      <c r="E4" s="243">
        <v>-4.5038040000000006</v>
      </c>
      <c r="F4" s="243">
        <f>'1.2 Nettokøb område'!F5-'1.4 Udbytter'!F4</f>
        <v>6.791436</v>
      </c>
      <c r="G4" s="243">
        <f>'1.2 Nettokøb område'!G5-'1.4 Udbytter'!G4</f>
        <v>-3.2751199999999998</v>
      </c>
      <c r="H4" s="243">
        <f>'1.2 Nettokøb område'!H5-'1.4 Udbytter'!H4</f>
        <v>-99.015697000000003</v>
      </c>
      <c r="J4" s="126" t="s">
        <v>4</v>
      </c>
      <c r="K4" s="157">
        <v>72.765912999999998</v>
      </c>
      <c r="L4" s="157">
        <v>436</v>
      </c>
      <c r="M4" s="173">
        <f>'2.3 Foreninger nettokøb'!D5-'1.4 Udbytter'!M4</f>
        <v>30.55713978</v>
      </c>
      <c r="N4" s="207">
        <v>-87.594678920000007</v>
      </c>
      <c r="O4" s="157">
        <f>'2.3 Foreninger nettokøb'!F5-'1.4 Udbytter'!O4</f>
        <v>1.13425</v>
      </c>
      <c r="P4" s="157">
        <f>'2.3 Foreninger nettokøb'!G5-'1.4 Udbytter'!P4</f>
        <v>-19.416499999999999</v>
      </c>
      <c r="Q4" s="157">
        <f>'2.3 Foreninger nettokøb'!H5-'1.4 Udbytter'!Q4</f>
        <v>-344.63595057999999</v>
      </c>
    </row>
    <row r="5" spans="1:17" x14ac:dyDescent="0.2">
      <c r="A5" s="241" t="s">
        <v>32</v>
      </c>
      <c r="B5" s="242">
        <v>0</v>
      </c>
      <c r="C5" s="242">
        <v>0</v>
      </c>
      <c r="D5" s="242">
        <v>0</v>
      </c>
      <c r="E5" s="243">
        <v>0</v>
      </c>
      <c r="F5" s="243">
        <f>'1.2 Nettokøb område'!F6-'1.4 Udbytter'!F5</f>
        <v>3.0609999999999999</v>
      </c>
      <c r="G5" s="243">
        <f>'1.2 Nettokøb område'!G6-'1.4 Udbytter'!G5</f>
        <v>1653.8483000000001</v>
      </c>
      <c r="H5" s="243">
        <f>'1.2 Nettokøb område'!H6-'1.4 Udbytter'!H5</f>
        <v>3104.3610020000001</v>
      </c>
      <c r="J5" s="126" t="s">
        <v>28</v>
      </c>
      <c r="K5" s="157">
        <v>-114.29421499999999</v>
      </c>
      <c r="L5" s="157">
        <v>-102</v>
      </c>
      <c r="M5" s="173">
        <f>'2.3 Foreninger nettokøb'!D6-'1.4 Udbytter'!M5</f>
        <v>0</v>
      </c>
      <c r="N5" s="207">
        <v>0</v>
      </c>
      <c r="O5" s="157">
        <f>'2.3 Foreninger nettokøb'!F6-'1.4 Udbytter'!O5</f>
        <v>0</v>
      </c>
      <c r="P5" s="157">
        <f>'2.3 Foreninger nettokøb'!G6-'1.4 Udbytter'!P5</f>
        <v>0</v>
      </c>
      <c r="Q5" s="157">
        <f>'2.3 Foreninger nettokøb'!H6-'1.4 Udbytter'!Q5</f>
        <v>0</v>
      </c>
    </row>
    <row r="6" spans="1:17" x14ac:dyDescent="0.2">
      <c r="A6" s="241" t="s">
        <v>50</v>
      </c>
      <c r="B6" s="242">
        <v>-6109</v>
      </c>
      <c r="C6" s="242">
        <v>-620</v>
      </c>
      <c r="D6" s="242">
        <v>2834.8729614878175</v>
      </c>
      <c r="E6" s="243">
        <v>4001.3872446955361</v>
      </c>
      <c r="F6" s="243">
        <f>'1.2 Nettokøb område'!F7-'1.4 Udbytter'!F6</f>
        <v>-4.4743636200000001</v>
      </c>
      <c r="G6" s="243">
        <f>'1.2 Nettokøb område'!G7-'1.4 Udbytter'!G6</f>
        <v>-65.517396259999998</v>
      </c>
      <c r="H6" s="243">
        <f>'1.2 Nettokøb område'!H7-'1.4 Udbytter'!H6</f>
        <v>-6466.6602057299997</v>
      </c>
      <c r="J6" s="126" t="s">
        <v>211</v>
      </c>
      <c r="K6" s="157"/>
      <c r="L6" s="157"/>
      <c r="M6" s="173">
        <f>'2.3 Foreninger nettokøb'!D7-'1.4 Udbytter'!M6</f>
        <v>37.186149999999998</v>
      </c>
      <c r="N6" s="207">
        <v>-146.58642377999999</v>
      </c>
      <c r="O6" s="157">
        <f>'2.3 Foreninger nettokøb'!F7-'1.4 Udbytter'!O6</f>
        <v>1.5394218</v>
      </c>
      <c r="P6" s="157">
        <f>'2.3 Foreninger nettokøb'!G7-'1.4 Udbytter'!P6</f>
        <v>4.2203230999999999</v>
      </c>
      <c r="Q6" s="157">
        <f>'2.3 Foreninger nettokøb'!H7-'1.4 Udbytter'!Q6</f>
        <v>-588.48722399999997</v>
      </c>
    </row>
    <row r="7" spans="1:17" x14ac:dyDescent="0.2">
      <c r="A7" s="241" t="s">
        <v>33</v>
      </c>
      <c r="B7" s="242">
        <v>-262</v>
      </c>
      <c r="C7" s="242">
        <v>-302</v>
      </c>
      <c r="D7" s="242">
        <v>22.121479730000001</v>
      </c>
      <c r="E7" s="243">
        <v>-392.73412461999999</v>
      </c>
      <c r="F7" s="243">
        <f>'1.2 Nettokøb område'!F8-'1.4 Udbytter'!F7</f>
        <v>-15.707133669999999</v>
      </c>
      <c r="G7" s="243">
        <f>'1.2 Nettokøb område'!G8-'1.4 Udbytter'!G7</f>
        <v>-22.218297</v>
      </c>
      <c r="H7" s="243">
        <f>'1.2 Nettokøb område'!H8-'1.4 Udbytter'!H7</f>
        <v>-161.18519894000002</v>
      </c>
      <c r="J7" s="126" t="s">
        <v>5</v>
      </c>
      <c r="K7" s="157">
        <v>7990.4293990000006</v>
      </c>
      <c r="L7" s="157">
        <v>2452</v>
      </c>
      <c r="M7" s="173">
        <f>'2.3 Foreninger nettokøb'!D8-'1.4 Udbytter'!M7</f>
        <v>-1225.3899013210601</v>
      </c>
      <c r="N7" s="207">
        <v>-700.97813307085016</v>
      </c>
      <c r="O7" s="157">
        <f>'2.3 Foreninger nettokøb'!F8-'1.4 Udbytter'!O7</f>
        <v>484.53045483</v>
      </c>
      <c r="P7" s="157">
        <f>'2.3 Foreninger nettokøb'!G8-'1.4 Udbytter'!P7</f>
        <v>1779.48391889</v>
      </c>
      <c r="Q7" s="157">
        <f>'2.3 Foreninger nettokøb'!H8-'1.4 Udbytter'!Q7</f>
        <v>11744.443242859999</v>
      </c>
    </row>
    <row r="8" spans="1:17" x14ac:dyDescent="0.2">
      <c r="A8" s="241" t="s">
        <v>34</v>
      </c>
      <c r="B8" s="242">
        <v>988</v>
      </c>
      <c r="C8" s="242">
        <v>-1974</v>
      </c>
      <c r="D8" s="242">
        <v>2614.8115872122999</v>
      </c>
      <c r="E8" s="243">
        <v>-2775.5323452551156</v>
      </c>
      <c r="F8" s="243">
        <f>'1.2 Nettokøb område'!F9-'1.4 Udbytter'!F8</f>
        <v>60.848267069999999</v>
      </c>
      <c r="G8" s="243">
        <f>'1.2 Nettokøb område'!G9-'1.4 Udbytter'!G8</f>
        <v>-384.59184262000002</v>
      </c>
      <c r="H8" s="243">
        <f>'1.2 Nettokøb område'!H9-'1.4 Udbytter'!H8</f>
        <v>-5572.2558191698217</v>
      </c>
      <c r="J8" s="126" t="s">
        <v>148</v>
      </c>
      <c r="K8" s="157">
        <v>31.915400999999999</v>
      </c>
      <c r="L8" s="157">
        <v>27</v>
      </c>
      <c r="M8" s="173">
        <f>'2.3 Foreninger nettokøb'!D9-'1.4 Udbytter'!M8</f>
        <v>-25.571358239999995</v>
      </c>
      <c r="N8" s="207">
        <v>-96.493304649999985</v>
      </c>
      <c r="O8" s="157">
        <f>'2.3 Foreninger nettokøb'!F9-'1.4 Udbytter'!O8</f>
        <v>-44.333748749999998</v>
      </c>
      <c r="P8" s="157">
        <f>'2.3 Foreninger nettokøb'!G9-'1.4 Udbytter'!P8</f>
        <v>399.75976700000001</v>
      </c>
      <c r="Q8" s="157">
        <f>'2.3 Foreninger nettokøb'!H9-'1.4 Udbytter'!Q8</f>
        <v>180.32928896000001</v>
      </c>
    </row>
    <row r="9" spans="1:17" x14ac:dyDescent="0.2">
      <c r="A9" s="241" t="s">
        <v>35</v>
      </c>
      <c r="B9" s="242">
        <v>-424</v>
      </c>
      <c r="C9" s="242">
        <v>515</v>
      </c>
      <c r="D9" s="242">
        <v>-388.93744536999998</v>
      </c>
      <c r="E9" s="243">
        <v>-1661.3918027499999</v>
      </c>
      <c r="F9" s="243">
        <f>'1.2 Nettokøb område'!F10-'1.4 Udbytter'!F9</f>
        <v>-116.51401222</v>
      </c>
      <c r="G9" s="243">
        <f>'1.2 Nettokøb område'!G10-'1.4 Udbytter'!G9</f>
        <v>-146.47587942000001</v>
      </c>
      <c r="H9" s="243">
        <f>'1.2 Nettokøb område'!H10-'1.4 Udbytter'!H9</f>
        <v>-2074.9143862999999</v>
      </c>
      <c r="J9" s="126" t="s">
        <v>30</v>
      </c>
      <c r="K9" s="157">
        <v>-89.111894000000007</v>
      </c>
      <c r="L9" s="157">
        <v>52</v>
      </c>
      <c r="M9" s="173">
        <f>'2.3 Foreninger nettokøb'!D10-'1.4 Udbytter'!M9</f>
        <v>758.71804788999998</v>
      </c>
      <c r="N9" s="207">
        <v>861.44187778000014</v>
      </c>
      <c r="O9" s="157">
        <f>'2.3 Foreninger nettokøb'!F10-'1.4 Udbytter'!O9</f>
        <v>480.44663000000003</v>
      </c>
      <c r="P9" s="157">
        <f>'2.3 Foreninger nettokøb'!G10-'1.4 Udbytter'!P9</f>
        <v>232.93343995999999</v>
      </c>
      <c r="Q9" s="157">
        <f>'2.3 Foreninger nettokøb'!H10-'1.4 Udbytter'!Q9</f>
        <v>2057.6497104299997</v>
      </c>
    </row>
    <row r="10" spans="1:17" x14ac:dyDescent="0.2">
      <c r="A10" s="241" t="s">
        <v>36</v>
      </c>
      <c r="B10" s="242">
        <v>7424</v>
      </c>
      <c r="C10" s="242">
        <v>11333</v>
      </c>
      <c r="D10" s="242">
        <v>-1107.6929854444634</v>
      </c>
      <c r="E10" s="243">
        <v>2313.3488168146268</v>
      </c>
      <c r="F10" s="243">
        <f>'1.2 Nettokøb område'!F11-'1.4 Udbytter'!F10</f>
        <v>-3.9777611574377998</v>
      </c>
      <c r="G10" s="243">
        <f>'1.2 Nettokøb område'!G11-'1.4 Udbytter'!G10</f>
        <v>633.66909853972243</v>
      </c>
      <c r="H10" s="243">
        <v>5501.8835971763338</v>
      </c>
      <c r="J10" s="126" t="s">
        <v>214</v>
      </c>
      <c r="K10" s="157">
        <v>676.56206399999996</v>
      </c>
      <c r="L10" s="157">
        <v>525</v>
      </c>
      <c r="M10" s="173">
        <f>'2.3 Foreninger nettokøb'!D11-'1.4 Udbytter'!M10</f>
        <v>-1812.71829327</v>
      </c>
      <c r="N10" s="207">
        <v>-271.09465397999998</v>
      </c>
      <c r="O10" s="157">
        <f>'2.3 Foreninger nettokøb'!F11-'1.4 Udbytter'!O10</f>
        <v>-4.0034748699999998</v>
      </c>
      <c r="P10" s="157">
        <f>'2.3 Foreninger nettokøb'!G11-'1.4 Udbytter'!P10</f>
        <v>-54.262445810000003</v>
      </c>
      <c r="Q10" s="157">
        <f>'2.3 Foreninger nettokøb'!H11-'1.4 Udbytter'!Q10</f>
        <v>-789.57337415999996</v>
      </c>
    </row>
    <row r="11" spans="1:17" x14ac:dyDescent="0.2">
      <c r="A11" s="241" t="s">
        <v>37</v>
      </c>
      <c r="B11" s="242">
        <v>111</v>
      </c>
      <c r="C11" s="242">
        <v>-259</v>
      </c>
      <c r="D11" s="242">
        <v>47.509897100000003</v>
      </c>
      <c r="E11" s="243">
        <v>-237.35246860000001</v>
      </c>
      <c r="F11" s="243">
        <f>'1.2 Nettokøb område'!F12-'1.4 Udbytter'!F11</f>
        <v>-13.9514914</v>
      </c>
      <c r="G11" s="243">
        <f>'1.2 Nettokøb område'!G12-'1.4 Udbytter'!G11</f>
        <v>-12.6992444</v>
      </c>
      <c r="H11" s="243">
        <f>'1.2 Nettokøb område'!H12-'1.4 Udbytter'!H11</f>
        <v>-103.32186270000001</v>
      </c>
      <c r="J11" s="126" t="s">
        <v>6</v>
      </c>
      <c r="K11" s="157">
        <v>-790.64704999999958</v>
      </c>
      <c r="L11" s="157">
        <v>-2256</v>
      </c>
      <c r="M11" s="173">
        <f>'2.3 Foreninger nettokøb'!D12-'1.4 Udbytter'!M11</f>
        <v>-13538.737762783745</v>
      </c>
      <c r="N11" s="207">
        <v>-3118.0355609098333</v>
      </c>
      <c r="O11" s="157">
        <f>'2.3 Foreninger nettokøb'!F12-'1.4 Udbytter'!O11</f>
        <v>-1753.2885812343268</v>
      </c>
      <c r="P11" s="157">
        <f>'2.3 Foreninger nettokøb'!G12-'1.4 Udbytter'!P11</f>
        <v>-3454.6832321441325</v>
      </c>
      <c r="Q11" s="157">
        <f>'2.3 Foreninger nettokøb'!H12-'1.4 Udbytter'!Q11</f>
        <v>-18305.560795972291</v>
      </c>
    </row>
    <row r="12" spans="1:17" x14ac:dyDescent="0.2">
      <c r="A12" s="241" t="s">
        <v>51</v>
      </c>
      <c r="B12" s="242">
        <v>11</v>
      </c>
      <c r="C12" s="242">
        <v>-496</v>
      </c>
      <c r="D12" s="242">
        <v>93.922603800000005</v>
      </c>
      <c r="E12" s="243">
        <v>-53.962849999999975</v>
      </c>
      <c r="F12" s="243">
        <f>'1.2 Nettokøb område'!F13-'1.4 Udbytter'!F12</f>
        <v>10.42044495</v>
      </c>
      <c r="G12" s="243">
        <f>'1.2 Nettokøb område'!G13-'1.4 Udbytter'!G12</f>
        <v>6.1386750499999998</v>
      </c>
      <c r="H12" s="243">
        <f>'1.2 Nettokøb område'!H13-'1.4 Udbytter'!H12</f>
        <v>-62.277798499999996</v>
      </c>
      <c r="J12" s="126" t="s">
        <v>217</v>
      </c>
      <c r="K12" s="157"/>
      <c r="L12" s="157"/>
      <c r="M12" s="173">
        <f>'2.3 Foreninger nettokøb'!D13-'1.4 Udbytter'!M12</f>
        <v>156.39819700000001</v>
      </c>
      <c r="N12" s="207">
        <v>77.651287999999994</v>
      </c>
      <c r="O12" s="157">
        <f>'2.3 Foreninger nettokøb'!F13-'1.4 Udbytter'!O12</f>
        <v>0</v>
      </c>
      <c r="P12" s="157">
        <f>'2.3 Foreninger nettokøb'!G13-'1.4 Udbytter'!P12</f>
        <v>0</v>
      </c>
      <c r="Q12" s="157">
        <f>'2.3 Foreninger nettokøb'!H13-'1.4 Udbytter'!Q12</f>
        <v>-2.2717200000000002</v>
      </c>
    </row>
    <row r="13" spans="1:17" x14ac:dyDescent="0.2">
      <c r="A13" s="241" t="s">
        <v>38</v>
      </c>
      <c r="B13" s="242">
        <v>-914</v>
      </c>
      <c r="C13" s="242">
        <v>-330</v>
      </c>
      <c r="D13" s="242">
        <v>420.13895213000001</v>
      </c>
      <c r="E13" s="243">
        <v>-662.14524458999995</v>
      </c>
      <c r="F13" s="243">
        <f>'1.2 Nettokøb område'!F14-'1.4 Udbytter'!F13</f>
        <v>-522.30466789000002</v>
      </c>
      <c r="G13" s="243">
        <f>'1.2 Nettokøb område'!G14-'1.4 Udbytter'!G13</f>
        <v>28.752551570000001</v>
      </c>
      <c r="H13" s="243">
        <f>'1.2 Nettokøb område'!H14-'1.4 Udbytter'!H13</f>
        <v>-2201.1869185099999</v>
      </c>
      <c r="J13" s="126" t="s">
        <v>152</v>
      </c>
      <c r="K13" s="157">
        <v>-1825.9139809999999</v>
      </c>
      <c r="L13" s="157">
        <v>-963</v>
      </c>
      <c r="M13" s="173">
        <v>411.15434020000004</v>
      </c>
      <c r="N13" s="207">
        <v>801.78669400000013</v>
      </c>
      <c r="O13" s="157">
        <f>'2.3 Foreninger nettokøb'!F14-'1.4 Udbytter'!O13</f>
        <v>50.301285</v>
      </c>
      <c r="P13" s="157">
        <f>'2.3 Foreninger nettokøb'!G14-'1.4 Udbytter'!P13</f>
        <v>86.716793999999993</v>
      </c>
      <c r="Q13" s="157">
        <f>'2.3 Foreninger nettokøb'!H14-'1.4 Udbytter'!Q13</f>
        <v>3189.4170959999997</v>
      </c>
    </row>
    <row r="14" spans="1:17" x14ac:dyDescent="0.2">
      <c r="A14" s="241" t="s">
        <v>39</v>
      </c>
      <c r="B14" s="242">
        <v>-619</v>
      </c>
      <c r="C14" s="242">
        <v>-324</v>
      </c>
      <c r="D14" s="242">
        <v>-200.83202840999999</v>
      </c>
      <c r="E14" s="243">
        <v>-126.76485398</v>
      </c>
      <c r="F14" s="243">
        <f>'1.2 Nettokøb område'!F15-'1.4 Udbytter'!F14</f>
        <v>5.2127857632790002</v>
      </c>
      <c r="G14" s="243">
        <f>'1.2 Nettokøb område'!G15-'1.4 Udbytter'!G14</f>
        <v>-23.079788000000001</v>
      </c>
      <c r="H14" s="243">
        <f>'1.2 Nettokøb område'!H15-'1.4 Udbytter'!H14</f>
        <v>-165.54881021672099</v>
      </c>
      <c r="J14" s="126" t="s">
        <v>25</v>
      </c>
      <c r="K14" s="157">
        <v>858.32479999999998</v>
      </c>
      <c r="L14" s="157">
        <v>-64</v>
      </c>
      <c r="M14" s="173">
        <f>'2.3 Foreninger nettokøb'!D15-'1.4 Udbytter'!M14</f>
        <v>480.46517199999994</v>
      </c>
      <c r="N14" s="207">
        <v>-523.57035199999996</v>
      </c>
      <c r="O14" s="157">
        <f>'2.3 Foreninger nettokøb'!F15-'1.4 Udbytter'!O14</f>
        <v>-43.450800000000001</v>
      </c>
      <c r="P14" s="157">
        <f>'2.3 Foreninger nettokøb'!G15-'1.4 Udbytter'!P14</f>
        <v>-23.351400000000002</v>
      </c>
      <c r="Q14" s="157">
        <f>'2.3 Foreninger nettokøb'!H15-'1.4 Udbytter'!Q14</f>
        <v>-406.55071999999996</v>
      </c>
    </row>
    <row r="15" spans="1:17" x14ac:dyDescent="0.2">
      <c r="A15" s="241" t="s">
        <v>40</v>
      </c>
      <c r="B15" s="242">
        <v>-30</v>
      </c>
      <c r="C15" s="242">
        <v>1</v>
      </c>
      <c r="D15" s="242">
        <v>531.92832954000005</v>
      </c>
      <c r="E15" s="243">
        <v>203.65571824</v>
      </c>
      <c r="F15" s="243">
        <f>'1.2 Nettokøb område'!F16-'1.4 Udbytter'!F15</f>
        <v>33.583754999999996</v>
      </c>
      <c r="G15" s="243">
        <f>'1.2 Nettokøb område'!G16-'1.4 Udbytter'!G15</f>
        <v>59.949182999999998</v>
      </c>
      <c r="H15" s="243">
        <f>'1.2 Nettokøb område'!H16-'1.4 Udbytter'!H15</f>
        <v>44.084591279999998</v>
      </c>
      <c r="J15" s="126" t="s">
        <v>235</v>
      </c>
      <c r="K15" s="157"/>
      <c r="L15" s="157"/>
      <c r="M15" s="173"/>
      <c r="N15" s="207">
        <v>2.8678400000000002</v>
      </c>
      <c r="O15" s="157">
        <f>'2.3 Foreninger nettokøb'!F16-'1.4 Udbytter'!O15</f>
        <v>53.228520877454002</v>
      </c>
      <c r="P15" s="157">
        <f>'2.3 Foreninger nettokøb'!G16-'1.4 Udbytter'!P15</f>
        <v>28.3730397617792</v>
      </c>
      <c r="Q15" s="157">
        <f>'2.3 Foreninger nettokøb'!H16-'1.4 Udbytter'!Q15</f>
        <v>203.18744957739199</v>
      </c>
    </row>
    <row r="16" spans="1:17" x14ac:dyDescent="0.2">
      <c r="A16" s="241" t="s">
        <v>41</v>
      </c>
      <c r="B16" s="242">
        <v>-528</v>
      </c>
      <c r="C16" s="242">
        <v>-117</v>
      </c>
      <c r="D16" s="242">
        <v>-63.921094580000002</v>
      </c>
      <c r="E16" s="243">
        <v>-120.52066524</v>
      </c>
      <c r="F16" s="243">
        <f>'1.2 Nettokøb område'!F17-'1.4 Udbytter'!F16</f>
        <v>-2.6426635799999998</v>
      </c>
      <c r="G16" s="243">
        <f>'1.2 Nettokøb område'!G17-'1.4 Udbytter'!G16</f>
        <v>-5.8333388399999997</v>
      </c>
      <c r="H16" s="243">
        <f>'1.2 Nettokøb område'!H17-'1.4 Udbytter'!H16</f>
        <v>-195.09776580000002</v>
      </c>
      <c r="J16" s="126" t="s">
        <v>184</v>
      </c>
      <c r="K16" s="157">
        <v>196</v>
      </c>
      <c r="L16" s="157">
        <v>-3</v>
      </c>
      <c r="M16" s="173">
        <f>'2.3 Foreninger nettokøb'!D17-'1.4 Udbytter'!M16</f>
        <v>48.633914999999995</v>
      </c>
      <c r="N16" s="207">
        <v>0.12075600000000009</v>
      </c>
      <c r="O16" s="157">
        <f>'2.3 Foreninger nettokøb'!F17-'1.4 Udbytter'!O16</f>
        <v>-1.2210000000000001</v>
      </c>
      <c r="P16" s="157">
        <f>'2.3 Foreninger nettokøb'!G17-'1.4 Udbytter'!P16</f>
        <v>0.10125000000000001</v>
      </c>
      <c r="Q16" s="157">
        <f>'2.3 Foreninger nettokøb'!H17-'1.4 Udbytter'!Q16</f>
        <v>-33.1282</v>
      </c>
    </row>
    <row r="17" spans="1:17" x14ac:dyDescent="0.2">
      <c r="A17" s="241" t="s">
        <v>42</v>
      </c>
      <c r="B17" s="242">
        <v>-1412</v>
      </c>
      <c r="C17" s="242">
        <v>-1755</v>
      </c>
      <c r="D17" s="242">
        <v>-7159.55614461</v>
      </c>
      <c r="E17" s="243">
        <v>-1014.0518862</v>
      </c>
      <c r="F17" s="243">
        <f>'1.2 Nettokøb område'!F18-'1.4 Udbytter'!F17</f>
        <v>444.15111414</v>
      </c>
      <c r="G17" s="243">
        <f>'1.2 Nettokøb område'!G18-'1.4 Udbytter'!G17</f>
        <v>355.34024639</v>
      </c>
      <c r="H17" s="243">
        <f>'1.2 Nettokøb område'!H18-'1.4 Udbytter'!H17</f>
        <v>-1570.759284428314</v>
      </c>
      <c r="J17" s="126" t="s">
        <v>7</v>
      </c>
      <c r="K17" s="157">
        <v>593.494685</v>
      </c>
      <c r="L17" s="157">
        <v>177</v>
      </c>
      <c r="M17" s="173">
        <f>'2.3 Foreninger nettokøb'!D18-'1.4 Udbytter'!M17</f>
        <v>1442.274195</v>
      </c>
      <c r="N17" s="207">
        <v>392.864868</v>
      </c>
      <c r="O17" s="157">
        <f>'2.3 Foreninger nettokøb'!F18-'1.4 Udbytter'!O17</f>
        <v>-73.541854999999998</v>
      </c>
      <c r="P17" s="157">
        <f>'2.3 Foreninger nettokøb'!G18-'1.4 Udbytter'!P17</f>
        <v>-50.986165999999997</v>
      </c>
      <c r="Q17" s="157">
        <f>'2.3 Foreninger nettokøb'!H18-'1.4 Udbytter'!Q17</f>
        <v>-325.65675299999998</v>
      </c>
    </row>
    <row r="18" spans="1:17" x14ac:dyDescent="0.2">
      <c r="A18" s="241" t="s">
        <v>43</v>
      </c>
      <c r="B18" s="242">
        <v>-586</v>
      </c>
      <c r="C18" s="242">
        <v>-367</v>
      </c>
      <c r="D18" s="242">
        <v>-819.26858719000006</v>
      </c>
      <c r="E18" s="243">
        <v>-187.32606387999999</v>
      </c>
      <c r="F18" s="243">
        <f>'1.2 Nettokøb område'!F19-'1.4 Udbytter'!F18</f>
        <v>-8.3825090000000007</v>
      </c>
      <c r="G18" s="243">
        <f>'1.2 Nettokøb område'!G19-'1.4 Udbytter'!G18</f>
        <v>-7.5754219999999997</v>
      </c>
      <c r="H18" s="243">
        <f>'1.2 Nettokøb område'!H19-'1.4 Udbytter'!H18</f>
        <v>-108.76949304</v>
      </c>
      <c r="J18" s="126" t="s">
        <v>54</v>
      </c>
      <c r="K18" s="157">
        <v>-353.912238</v>
      </c>
      <c r="L18" s="157">
        <v>-312</v>
      </c>
      <c r="M18" s="173">
        <f>'2.3 Foreninger nettokøb'!D19-'1.4 Udbytter'!M18</f>
        <v>161.46589312999998</v>
      </c>
      <c r="N18" s="207">
        <v>387.50154573000003</v>
      </c>
      <c r="O18" s="157">
        <f>'2.3 Foreninger nettokøb'!F19-'1.4 Udbytter'!O18</f>
        <v>-38.352670500000002</v>
      </c>
      <c r="P18" s="157">
        <f>'2.3 Foreninger nettokøb'!G19-'1.4 Udbytter'!P18</f>
        <v>-244.03734470000001</v>
      </c>
      <c r="Q18" s="157">
        <f>'2.3 Foreninger nettokøb'!H19-'1.4 Udbytter'!Q18</f>
        <v>-368.37762454</v>
      </c>
    </row>
    <row r="19" spans="1:17" x14ac:dyDescent="0.2">
      <c r="A19" s="241" t="s">
        <v>44</v>
      </c>
      <c r="B19" s="242">
        <v>-457</v>
      </c>
      <c r="C19" s="242">
        <v>-489</v>
      </c>
      <c r="D19" s="242">
        <v>-185.95990320999999</v>
      </c>
      <c r="E19" s="243">
        <v>-287.73541513999999</v>
      </c>
      <c r="F19" s="243">
        <f>'1.2 Nettokøb område'!F20-'1.4 Udbytter'!F19</f>
        <v>-8.3503783400000007</v>
      </c>
      <c r="G19" s="243">
        <f>'1.2 Nettokøb område'!G20-'1.4 Udbytter'!G19</f>
        <v>-16.563789100000001</v>
      </c>
      <c r="H19" s="243">
        <f>'1.2 Nettokøb område'!H20-'1.4 Udbytter'!H19</f>
        <v>-970.41422548000003</v>
      </c>
      <c r="J19" s="126" t="s">
        <v>198</v>
      </c>
      <c r="K19" s="157">
        <v>319</v>
      </c>
      <c r="L19" s="157">
        <v>165</v>
      </c>
      <c r="M19" s="173">
        <f>'2.3 Foreninger nettokøb'!D20-'1.4 Udbytter'!M19</f>
        <v>381.01345700000002</v>
      </c>
      <c r="N19" s="207">
        <v>0</v>
      </c>
      <c r="O19" s="157">
        <f>'2.3 Foreninger nettokøb'!F20-'1.4 Udbytter'!O19</f>
        <v>0</v>
      </c>
      <c r="P19" s="157">
        <f>'2.3 Foreninger nettokøb'!G20-'1.4 Udbytter'!P19</f>
        <v>0</v>
      </c>
      <c r="Q19" s="157">
        <f>'2.3 Foreninger nettokøb'!H20-'1.4 Udbytter'!Q19</f>
        <v>0</v>
      </c>
    </row>
    <row r="20" spans="1:17" x14ac:dyDescent="0.2">
      <c r="A20" s="241" t="s">
        <v>45</v>
      </c>
      <c r="B20" s="242">
        <v>98</v>
      </c>
      <c r="C20" s="242">
        <v>-278</v>
      </c>
      <c r="D20" s="242">
        <v>-128.933694</v>
      </c>
      <c r="E20" s="243">
        <v>-182.26719371000002</v>
      </c>
      <c r="F20" s="243">
        <f>'1.2 Nettokøb område'!F21-'1.4 Udbytter'!F20</f>
        <v>-11.990999410000001</v>
      </c>
      <c r="G20" s="243">
        <f>'1.2 Nettokøb område'!G21-'1.4 Udbytter'!G20</f>
        <v>-9.7267482399999992</v>
      </c>
      <c r="H20" s="243">
        <f>'1.2 Nettokøb område'!H21-'1.4 Udbytter'!H20</f>
        <v>-115.73936619999999</v>
      </c>
      <c r="J20" s="126" t="s">
        <v>8</v>
      </c>
      <c r="K20" s="157">
        <v>-1107.460143</v>
      </c>
      <c r="L20" s="157">
        <v>773</v>
      </c>
      <c r="M20" s="173">
        <f>'2.3 Foreninger nettokøb'!D21-'1.4 Udbytter'!M20</f>
        <v>-63.295229000000006</v>
      </c>
      <c r="N20" s="207">
        <v>102.07798100000002</v>
      </c>
      <c r="O20" s="157">
        <f>'2.3 Foreninger nettokøb'!F21-'1.4 Udbytter'!O20</f>
        <v>-11.484260000000001</v>
      </c>
      <c r="P20" s="157">
        <f>'2.3 Foreninger nettokøb'!G21-'1.4 Udbytter'!P20</f>
        <v>-11.2989</v>
      </c>
      <c r="Q20" s="157">
        <f>'2.3 Foreninger nettokøb'!H21-'1.4 Udbytter'!Q20</f>
        <v>9.7177000000000078</v>
      </c>
    </row>
    <row r="21" spans="1:17" x14ac:dyDescent="0.2">
      <c r="A21" s="241" t="s">
        <v>161</v>
      </c>
      <c r="B21" s="242">
        <v>177</v>
      </c>
      <c r="C21" s="242">
        <v>1232</v>
      </c>
      <c r="D21" s="242">
        <v>2068.1417620900002</v>
      </c>
      <c r="E21" s="243">
        <v>2146.2846837299999</v>
      </c>
      <c r="F21" s="243">
        <f>'1.2 Nettokøb område'!F22-'1.4 Udbytter'!F21</f>
        <v>557.47175722999998</v>
      </c>
      <c r="G21" s="243">
        <f>'1.2 Nettokøb område'!G22-'1.4 Udbytter'!G21</f>
        <v>392.99078952000002</v>
      </c>
      <c r="H21" s="243">
        <f>'1.2 Nettokøb område'!H22-'1.4 Udbytter'!H21</f>
        <v>3146.7597789599999</v>
      </c>
      <c r="J21" s="126" t="s">
        <v>55</v>
      </c>
      <c r="K21" s="157">
        <v>3320.5843890000001</v>
      </c>
      <c r="L21" s="157">
        <v>2614</v>
      </c>
      <c r="M21" s="173">
        <f>'2.3 Foreninger nettokøb'!D22-'1.4 Udbytter'!M21</f>
        <v>471.71972817000005</v>
      </c>
      <c r="N21" s="207">
        <v>504.91084290999999</v>
      </c>
      <c r="O21" s="157">
        <f>'2.3 Foreninger nettokøb'!F22-'1.4 Udbytter'!O21</f>
        <v>-164.41313328999999</v>
      </c>
      <c r="P21" s="157">
        <f>'2.3 Foreninger nettokøb'!G22-'1.4 Udbytter'!P21</f>
        <v>-132.47383213000001</v>
      </c>
      <c r="Q21" s="157">
        <f>'2.3 Foreninger nettokøb'!H22-'1.4 Udbytter'!Q21</f>
        <v>-825.38494981999997</v>
      </c>
    </row>
    <row r="22" spans="1:17" x14ac:dyDescent="0.2">
      <c r="A22" s="238" t="s">
        <v>20</v>
      </c>
      <c r="B22" s="244">
        <v>-2672</v>
      </c>
      <c r="C22" s="244">
        <v>5711</v>
      </c>
      <c r="D22" s="244">
        <v>-1461.1238147243421</v>
      </c>
      <c r="E22" s="244">
        <v>958.38774551504684</v>
      </c>
      <c r="F22" s="244">
        <f>'1.2 Nettokøb område'!F23-'1.4 Udbytter'!F22</f>
        <v>413.24457986584127</v>
      </c>
      <c r="G22" s="244">
        <f>'1.2 Nettokøb område'!G23-'1.4 Udbytter'!G22</f>
        <v>2433.1319781897228</v>
      </c>
      <c r="H22" s="244">
        <f>'1.2 Nettokøb område'!H23-'1.4 Udbytter'!H22</f>
        <v>-7718.2116585009026</v>
      </c>
      <c r="J22" s="126" t="s">
        <v>224</v>
      </c>
      <c r="K22" s="157"/>
      <c r="L22" s="157"/>
      <c r="M22" s="173">
        <f>'2.3 Foreninger nettokøb'!D23-'1.4 Udbytter'!M22</f>
        <v>54.980784</v>
      </c>
      <c r="N22" s="207">
        <v>-14.611890000000001</v>
      </c>
      <c r="O22" s="157">
        <f>'2.3 Foreninger nettokøb'!F23-'1.4 Udbytter'!O22</f>
        <v>-0.72016000000000002</v>
      </c>
      <c r="P22" s="157">
        <f>'2.3 Foreninger nettokøb'!G23-'1.4 Udbytter'!P22</f>
        <v>-0.71872000000000003</v>
      </c>
      <c r="Q22" s="157">
        <f>'2.3 Foreninger nettokøb'!H23-'1.4 Udbytter'!Q22</f>
        <v>6.9555999999999996</v>
      </c>
    </row>
    <row r="23" spans="1:17" x14ac:dyDescent="0.2">
      <c r="A23" s="241" t="s">
        <v>62</v>
      </c>
      <c r="B23" s="242">
        <v>-4468</v>
      </c>
      <c r="C23" s="242">
        <v>1432</v>
      </c>
      <c r="D23" s="242">
        <v>9151.8220475899907</v>
      </c>
      <c r="E23" s="242">
        <v>3774.4483694800001</v>
      </c>
      <c r="F23" s="242">
        <f>'1.2 Nettokøb område'!F24-'1.4 Udbytter'!F23</f>
        <v>-1297.0687436400001</v>
      </c>
      <c r="G23" s="242">
        <f>'1.2 Nettokøb område'!G24-'1.4 Udbytter'!G23</f>
        <v>-888.99125594999998</v>
      </c>
      <c r="H23" s="242">
        <f>'1.2 Nettokøb område'!H24-'1.4 Udbytter'!H23</f>
        <v>-2017.1955616600001</v>
      </c>
      <c r="J23" s="126" t="s">
        <v>9</v>
      </c>
      <c r="K23" s="157">
        <v>3744.5293620000002</v>
      </c>
      <c r="L23" s="157">
        <v>-840</v>
      </c>
      <c r="M23" s="173">
        <f>'2.3 Foreninger nettokøb'!D24-'1.4 Udbytter'!M23</f>
        <v>15972.648788660001</v>
      </c>
      <c r="N23" s="207">
        <v>-1160.2912635651321</v>
      </c>
      <c r="O23" s="157">
        <f>'2.3 Foreninger nettokøb'!F24-'1.4 Udbytter'!O23</f>
        <v>349.78052704999999</v>
      </c>
      <c r="P23" s="157">
        <f>'2.3 Foreninger nettokøb'!G24-'1.4 Udbytter'!P23</f>
        <v>765.40542868</v>
      </c>
      <c r="Q23" s="157">
        <f>'2.3 Foreninger nettokøb'!H24-'1.4 Udbytter'!Q23</f>
        <v>10410.930590620001</v>
      </c>
    </row>
    <row r="24" spans="1:17" x14ac:dyDescent="0.2">
      <c r="A24" s="241" t="s">
        <v>63</v>
      </c>
      <c r="B24" s="242">
        <v>6784</v>
      </c>
      <c r="C24" s="242">
        <v>2125</v>
      </c>
      <c r="D24" s="242">
        <v>3041.0567701400296</v>
      </c>
      <c r="E24" s="242">
        <v>1030.5593087699999</v>
      </c>
      <c r="F24" s="242">
        <f>'1.2 Nettokøb område'!F25-'1.4 Udbytter'!F24</f>
        <v>303.39127583999999</v>
      </c>
      <c r="G24" s="242">
        <f>'1.2 Nettokøb område'!G25-'1.4 Udbytter'!G24</f>
        <v>388.98981214000003</v>
      </c>
      <c r="H24" s="242">
        <f>'1.2 Nettokøb område'!H25-'1.4 Udbytter'!H24</f>
        <v>700.49619478</v>
      </c>
      <c r="J24" s="126" t="s">
        <v>204</v>
      </c>
      <c r="K24" s="157"/>
      <c r="L24" s="157">
        <v>2857</v>
      </c>
      <c r="M24" s="173">
        <f>'2.3 Foreninger nettokøb'!D25-'1.4 Udbytter'!M24</f>
        <v>572.23003501999995</v>
      </c>
      <c r="N24" s="207">
        <v>107.71052434000001</v>
      </c>
      <c r="O24" s="157">
        <f>'2.3 Foreninger nettokøb'!F25-'1.4 Udbytter'!O24</f>
        <v>175.65321011</v>
      </c>
      <c r="P24" s="157">
        <f>'2.3 Foreninger nettokøb'!G25-'1.4 Udbytter'!P24</f>
        <v>35.935314460000001</v>
      </c>
      <c r="Q24" s="157">
        <f>'2.3 Foreninger nettokøb'!H25-'1.4 Udbytter'!Q24</f>
        <v>409.75463489999999</v>
      </c>
    </row>
    <row r="25" spans="1:17" x14ac:dyDescent="0.2">
      <c r="A25" s="241" t="s">
        <v>64</v>
      </c>
      <c r="B25" s="242">
        <v>4509</v>
      </c>
      <c r="C25" s="242">
        <v>5954</v>
      </c>
      <c r="D25" s="242">
        <v>10696.092931450001</v>
      </c>
      <c r="E25" s="242">
        <v>-8618.5557811899998</v>
      </c>
      <c r="F25" s="242">
        <f>'1.2 Nettokøb område'!F26-'1.4 Udbytter'!F25</f>
        <v>-1073.6325436499999</v>
      </c>
      <c r="G25" s="242">
        <f>'1.2 Nettokøb område'!G26-'1.4 Udbytter'!G25</f>
        <v>-2195.1467317699999</v>
      </c>
      <c r="H25" s="242">
        <f>'1.2 Nettokøb område'!H26-'1.4 Udbytter'!H25</f>
        <v>6858.82541537</v>
      </c>
      <c r="J25" s="126" t="s">
        <v>205</v>
      </c>
      <c r="K25" s="157">
        <v>2203.6235649999999</v>
      </c>
      <c r="L25" s="157">
        <v>5690</v>
      </c>
      <c r="M25" s="173">
        <f>'2.3 Foreninger nettokøb'!D26-'1.4 Udbytter'!M25</f>
        <v>-1990.8801525099998</v>
      </c>
      <c r="N25" s="207">
        <v>-3748.95111817</v>
      </c>
      <c r="O25" s="157">
        <f>'2.3 Foreninger nettokøb'!F26-'1.4 Udbytter'!O25</f>
        <v>39.517752950000002</v>
      </c>
      <c r="P25" s="157">
        <f>'2.3 Foreninger nettokøb'!G26-'1.4 Udbytter'!P25</f>
        <v>90.45925948</v>
      </c>
      <c r="Q25" s="157">
        <f>'2.3 Foreninger nettokøb'!H26-'1.4 Udbytter'!Q25</f>
        <v>4899.2099896200007</v>
      </c>
    </row>
    <row r="26" spans="1:17" x14ac:dyDescent="0.2">
      <c r="A26" s="241" t="s">
        <v>52</v>
      </c>
      <c r="B26" s="242">
        <v>-37</v>
      </c>
      <c r="C26" s="242">
        <v>-23</v>
      </c>
      <c r="D26" s="242">
        <v>-6.8740299</v>
      </c>
      <c r="E26" s="242">
        <v>-5.3913960000000003</v>
      </c>
      <c r="F26" s="242">
        <f>'1.2 Nettokøb område'!F27-'1.4 Udbytter'!F26</f>
        <v>0</v>
      </c>
      <c r="G26" s="242">
        <f>'1.2 Nettokøb område'!G27-'1.4 Udbytter'!G26</f>
        <v>0</v>
      </c>
      <c r="H26" s="242">
        <f>'1.2 Nettokøb område'!H27-'1.4 Udbytter'!H26</f>
        <v>-3.3696225000000002</v>
      </c>
      <c r="J26" s="126" t="s">
        <v>56</v>
      </c>
      <c r="K26" s="157">
        <v>314.313896</v>
      </c>
      <c r="L26" s="157">
        <v>86</v>
      </c>
      <c r="M26" s="173">
        <f>'2.3 Foreninger nettokøb'!D27-'1.4 Udbytter'!M26</f>
        <v>-309.29334900000003</v>
      </c>
      <c r="N26" s="207">
        <v>102.50348700000004</v>
      </c>
      <c r="O26" s="157">
        <f>'2.3 Foreninger nettokøb'!F27-'1.4 Udbytter'!O26</f>
        <v>14.392480000000001</v>
      </c>
      <c r="P26" s="157">
        <f>'2.3 Foreninger nettokøb'!G27-'1.4 Udbytter'!P26</f>
        <v>13.633940000000001</v>
      </c>
      <c r="Q26" s="157">
        <f>'2.3 Foreninger nettokøb'!H27-'1.4 Udbytter'!Q26</f>
        <v>119.53791099999998</v>
      </c>
    </row>
    <row r="27" spans="1:17" x14ac:dyDescent="0.2">
      <c r="A27" s="238" t="s">
        <v>21</v>
      </c>
      <c r="B27" s="244">
        <v>6788</v>
      </c>
      <c r="C27" s="244">
        <v>9488</v>
      </c>
      <c r="D27" s="244">
        <v>22882.09771928002</v>
      </c>
      <c r="E27" s="245">
        <v>-3818.9394989399998</v>
      </c>
      <c r="F27" s="245">
        <f>'1.2 Nettokøb område'!F28-'1.4 Udbytter'!F27</f>
        <v>-2067.3100114500003</v>
      </c>
      <c r="G27" s="245">
        <f>'1.2 Nettokøb område'!G28-'1.4 Udbytter'!G27</f>
        <v>-2695.1481755799996</v>
      </c>
      <c r="H27" s="245">
        <f>'1.2 Nettokøb område'!H28-'1.4 Udbytter'!H27</f>
        <v>5538.75642599</v>
      </c>
      <c r="J27" s="126" t="s">
        <v>26</v>
      </c>
      <c r="K27" s="157">
        <v>3100.964739</v>
      </c>
      <c r="L27" s="157">
        <v>2614</v>
      </c>
      <c r="M27" s="173">
        <f>'2.3 Foreninger nettokøb'!D28-'1.4 Udbytter'!M27</f>
        <v>2415.3420029999997</v>
      </c>
      <c r="N27" s="207">
        <v>-201.03139999999985</v>
      </c>
      <c r="O27" s="157">
        <f>'2.3 Foreninger nettokøb'!F28-'1.4 Udbytter'!O27</f>
        <v>136.850798</v>
      </c>
      <c r="P27" s="157">
        <f>'2.3 Foreninger nettokøb'!G28-'1.4 Udbytter'!P27</f>
        <v>144.887394</v>
      </c>
      <c r="Q27" s="157">
        <f>'2.3 Foreninger nettokøb'!H28-'1.4 Udbytter'!Q27</f>
        <v>-429.28901299999995</v>
      </c>
    </row>
    <row r="28" spans="1:17" x14ac:dyDescent="0.2">
      <c r="A28" s="241" t="s">
        <v>46</v>
      </c>
      <c r="B28" s="242">
        <v>1165</v>
      </c>
      <c r="C28" s="242">
        <v>-1034</v>
      </c>
      <c r="D28" s="242">
        <v>-7789.1391298217022</v>
      </c>
      <c r="E28" s="243">
        <v>2959.5950084382339</v>
      </c>
      <c r="F28" s="243">
        <f>'1.2 Nettokøb område'!F29-'1.4 Udbytter'!F28</f>
        <v>-1029.219283306084</v>
      </c>
      <c r="G28" s="243">
        <f>'1.2 Nettokøb område'!G29-'1.4 Udbytter'!G28</f>
        <v>109.04744374744558</v>
      </c>
      <c r="H28" s="243">
        <f>'1.2 Nettokøb område'!H29-'1.4 Udbytter'!H28</f>
        <v>609.99028803356828</v>
      </c>
      <c r="J28" s="126" t="s">
        <v>188</v>
      </c>
      <c r="K28" s="157">
        <v>-14</v>
      </c>
      <c r="L28" s="157">
        <v>-5</v>
      </c>
      <c r="M28" s="173">
        <f>'2.3 Foreninger nettokøb'!D29-'1.4 Udbytter'!M28</f>
        <v>-80.948486848816756</v>
      </c>
      <c r="N28" s="207">
        <v>0</v>
      </c>
      <c r="O28" s="157">
        <f>'2.3 Foreninger nettokøb'!F29-'1.4 Udbytter'!O28</f>
        <v>0</v>
      </c>
      <c r="P28" s="157">
        <f>'2.3 Foreninger nettokøb'!G29-'1.4 Udbytter'!P28</f>
        <v>0</v>
      </c>
      <c r="Q28" s="157">
        <f>'2.3 Foreninger nettokøb'!H29-'1.4 Udbytter'!Q28</f>
        <v>0</v>
      </c>
    </row>
    <row r="29" spans="1:17" x14ac:dyDescent="0.2">
      <c r="A29" s="241" t="s">
        <v>47</v>
      </c>
      <c r="B29" s="242">
        <v>9521</v>
      </c>
      <c r="C29" s="242">
        <v>-4596</v>
      </c>
      <c r="D29" s="242">
        <v>-13455.720194046144</v>
      </c>
      <c r="E29" s="243">
        <v>-7208.5437135045804</v>
      </c>
      <c r="F29" s="243">
        <f>'1.2 Nettokøb område'!F30-'1.4 Udbytter'!F29</f>
        <v>113.19259999042001</v>
      </c>
      <c r="G29" s="243">
        <f>'1.2 Nettokøb område'!G30-'1.4 Udbytter'!G29</f>
        <v>-89.172085511704324</v>
      </c>
      <c r="H29" s="243">
        <f>'1.2 Nettokøb område'!H30-'1.4 Udbytter'!H29</f>
        <v>3451.8527704861149</v>
      </c>
      <c r="J29" s="126" t="s">
        <v>10</v>
      </c>
      <c r="K29" s="157">
        <v>-17.288007999999998</v>
      </c>
      <c r="L29" s="157">
        <v>69</v>
      </c>
      <c r="M29" s="173">
        <f>'2.3 Foreninger nettokøb'!D30-'1.4 Udbytter'!M29</f>
        <v>48.951912000000007</v>
      </c>
      <c r="N29" s="207">
        <v>77.228709000000009</v>
      </c>
      <c r="O29" s="157">
        <f>'2.3 Foreninger nettokøb'!F30-'1.4 Udbytter'!O29</f>
        <v>-34.979585</v>
      </c>
      <c r="P29" s="157">
        <f>'2.3 Foreninger nettokøb'!G30-'1.4 Udbytter'!P29</f>
        <v>-10.092758</v>
      </c>
      <c r="Q29" s="157">
        <f>'2.3 Foreninger nettokøb'!H30-'1.4 Udbytter'!Q29</f>
        <v>-79.528737000000007</v>
      </c>
    </row>
    <row r="30" spans="1:17" x14ac:dyDescent="0.2">
      <c r="A30" s="241" t="s">
        <v>48</v>
      </c>
      <c r="B30" s="242">
        <v>-8488</v>
      </c>
      <c r="C30" s="242">
        <v>7362</v>
      </c>
      <c r="D30" s="242">
        <v>-11156.280551620866</v>
      </c>
      <c r="E30" s="243">
        <v>7023.0216120992645</v>
      </c>
      <c r="F30" s="243">
        <f>'1.2 Nettokøb område'!F31-'1.4 Udbytter'!F30</f>
        <v>404.61248828269112</v>
      </c>
      <c r="G30" s="243">
        <f>'1.2 Nettokøb område'!G31-'1.4 Udbytter'!G30</f>
        <v>341.99520783784914</v>
      </c>
      <c r="H30" s="243">
        <f>'1.2 Nettokøb område'!H31-'1.4 Udbytter'!H30</f>
        <v>-1537.1079468342241</v>
      </c>
      <c r="J30" s="126" t="s">
        <v>222</v>
      </c>
      <c r="K30" s="157">
        <v>-100.970388</v>
      </c>
      <c r="L30" s="157">
        <v>-124</v>
      </c>
      <c r="M30" s="173">
        <f>'2.3 Foreninger nettokøb'!D31-'1.4 Udbytter'!M30</f>
        <v>-1262.69187625927</v>
      </c>
      <c r="N30" s="207">
        <v>-39.494401959999998</v>
      </c>
      <c r="O30" s="157">
        <f>'2.3 Foreninger nettokøb'!F31-'1.4 Udbytter'!O30</f>
        <v>-0.64189450000000003</v>
      </c>
      <c r="P30" s="157">
        <f>'2.3 Foreninger nettokøb'!G31-'1.4 Udbytter'!P30</f>
        <v>0.29716208999999999</v>
      </c>
      <c r="Q30" s="157">
        <f>'2.3 Foreninger nettokøb'!H31-'1.4 Udbytter'!Q30</f>
        <v>-125.65838101</v>
      </c>
    </row>
    <row r="31" spans="1:17" x14ac:dyDescent="0.2">
      <c r="A31" s="241" t="s">
        <v>147</v>
      </c>
      <c r="B31" s="242">
        <v>10858</v>
      </c>
      <c r="C31" s="242">
        <v>-162</v>
      </c>
      <c r="D31" s="242">
        <v>-4157.6496002499998</v>
      </c>
      <c r="E31" s="243">
        <v>-4347.4206971499998</v>
      </c>
      <c r="F31" s="243">
        <f>'1.2 Nettokøb område'!F32-'1.4 Udbytter'!F31</f>
        <v>188.74507697000001</v>
      </c>
      <c r="G31" s="243">
        <f>'1.2 Nettokøb område'!G32-'1.4 Udbytter'!G31</f>
        <v>-234.09495744</v>
      </c>
      <c r="H31" s="243">
        <f>'1.2 Nettokøb område'!H32-'1.4 Udbytter'!H31</f>
        <v>2410.6985961300002</v>
      </c>
      <c r="J31" s="126" t="s">
        <v>11</v>
      </c>
      <c r="K31" s="157">
        <v>4762.051606</v>
      </c>
      <c r="L31" s="157">
        <v>6650</v>
      </c>
      <c r="M31" s="173">
        <f>'2.3 Foreninger nettokøb'!D32-'1.4 Udbytter'!M31</f>
        <v>-848.17294834999939</v>
      </c>
      <c r="N31" s="207">
        <v>-1.218648399999438</v>
      </c>
      <c r="O31" s="157">
        <f>'2.3 Foreninger nettokøb'!F32-'1.4 Udbytter'!O31</f>
        <v>-80.859605999999999</v>
      </c>
      <c r="P31" s="157">
        <f>'2.3 Foreninger nettokøb'!G32-'1.4 Udbytter'!P31</f>
        <v>235.96223800000001</v>
      </c>
      <c r="Q31" s="157">
        <f>'2.3 Foreninger nettokøb'!H32-'1.4 Udbytter'!Q31</f>
        <v>-647.85637279999992</v>
      </c>
    </row>
    <row r="32" spans="1:17" x14ac:dyDescent="0.2">
      <c r="A32" s="241" t="s">
        <v>150</v>
      </c>
      <c r="B32" s="242">
        <v>273</v>
      </c>
      <c r="C32" s="242">
        <v>-482</v>
      </c>
      <c r="D32" s="242">
        <v>637.7805470718705</v>
      </c>
      <c r="E32" s="243">
        <v>-1050.6125565900002</v>
      </c>
      <c r="F32" s="243">
        <f>'1.2 Nettokøb område'!F33-'1.4 Udbytter'!F32</f>
        <v>-105.77317976</v>
      </c>
      <c r="G32" s="243">
        <f>'1.2 Nettokøb område'!G33-'1.4 Udbytter'!G32</f>
        <v>-217.41944432</v>
      </c>
      <c r="H32" s="243">
        <f>'1.2 Nettokøb område'!H33-'1.4 Udbytter'!H32</f>
        <v>-843.63849461999996</v>
      </c>
      <c r="J32" s="126" t="s">
        <v>12</v>
      </c>
      <c r="K32" s="157">
        <v>2284.0097900000001</v>
      </c>
      <c r="L32" s="157">
        <v>1364</v>
      </c>
      <c r="M32" s="173">
        <f>'2.3 Foreninger nettokøb'!D33-'1.4 Udbytter'!M32</f>
        <v>17272.329665266552</v>
      </c>
      <c r="N32" s="207">
        <v>17160.264509418244</v>
      </c>
      <c r="O32" s="157">
        <f>'2.3 Foreninger nettokøb'!F33-'1.4 Udbytter'!O32</f>
        <v>189.88125569391602</v>
      </c>
      <c r="P32" s="157">
        <f>'2.3 Foreninger nettokøb'!G33-'1.4 Udbytter'!P32</f>
        <v>2714.2264983174455</v>
      </c>
      <c r="Q32" s="157">
        <f>'2.3 Foreninger nettokøb'!H33-'1.4 Udbytter'!Q32</f>
        <v>8910.1566451235685</v>
      </c>
    </row>
    <row r="33" spans="1:17" x14ac:dyDescent="0.2">
      <c r="A33" s="241" t="s">
        <v>162</v>
      </c>
      <c r="B33" s="242">
        <v>-233</v>
      </c>
      <c r="C33" s="242">
        <v>1057</v>
      </c>
      <c r="D33" s="242">
        <v>486.35601717999998</v>
      </c>
      <c r="E33" s="243">
        <v>-1815.3489900100001</v>
      </c>
      <c r="F33" s="243">
        <f>'1.2 Nettokøb område'!F34-'1.4 Udbytter'!F33</f>
        <v>-113.45649748</v>
      </c>
      <c r="G33" s="243">
        <f>'1.2 Nettokøb område'!G34-'1.4 Udbytter'!G33</f>
        <v>90.970279660000003</v>
      </c>
      <c r="H33" s="243">
        <f>'1.2 Nettokøb område'!H34-'1.4 Udbytter'!H33</f>
        <v>973.31604418999996</v>
      </c>
      <c r="J33" s="126" t="s">
        <v>186</v>
      </c>
      <c r="K33" s="157">
        <v>1576.9042489999999</v>
      </c>
      <c r="L33" s="157">
        <v>2709</v>
      </c>
      <c r="M33" s="173">
        <f>'2.3 Foreninger nettokøb'!D34-'1.4 Udbytter'!M33</f>
        <v>3369.4982896900001</v>
      </c>
      <c r="N33" s="207">
        <v>2754.42872235</v>
      </c>
      <c r="O33" s="157">
        <f>'2.3 Foreninger nettokøb'!F34-'1.4 Udbytter'!O33</f>
        <v>241.42943</v>
      </c>
      <c r="P33" s="157">
        <f>'2.3 Foreninger nettokøb'!G34-'1.4 Udbytter'!P33</f>
        <v>249.31277499999999</v>
      </c>
      <c r="Q33" s="157">
        <f>'2.3 Foreninger nettokøb'!H34-'1.4 Udbytter'!Q33</f>
        <v>1667.2320448999999</v>
      </c>
    </row>
    <row r="34" spans="1:17" x14ac:dyDescent="0.2">
      <c r="A34" s="238" t="s">
        <v>22</v>
      </c>
      <c r="B34" s="244">
        <v>13096</v>
      </c>
      <c r="C34" s="244">
        <v>2145</v>
      </c>
      <c r="D34" s="244">
        <v>-35434.652911486839</v>
      </c>
      <c r="E34" s="245">
        <v>-4439.3093367170823</v>
      </c>
      <c r="F34" s="245">
        <f>'1.2 Nettokøb område'!F35-'1.4 Udbytter'!F34</f>
        <v>-541.89879530297276</v>
      </c>
      <c r="G34" s="245">
        <f>'1.2 Nettokøb område'!G35-'1.4 Udbytter'!G34</f>
        <v>1.3264439735904006</v>
      </c>
      <c r="H34" s="245">
        <f>'1.2 Nettokøb område'!H35-'1.4 Udbytter'!H34</f>
        <v>5065.1112573854598</v>
      </c>
      <c r="J34" s="126" t="s">
        <v>156</v>
      </c>
      <c r="K34" s="157">
        <v>917.87562700000001</v>
      </c>
      <c r="L34" s="157">
        <v>-3098</v>
      </c>
      <c r="M34" s="173">
        <f>'2.3 Foreninger nettokøb'!D35-'1.4 Udbytter'!M34</f>
        <v>-1725.6417660000002</v>
      </c>
      <c r="N34" s="207">
        <v>116.50510499999996</v>
      </c>
      <c r="O34" s="157">
        <f>'2.3 Foreninger nettokøb'!F35-'1.4 Udbytter'!O34</f>
        <v>-196.03374299999999</v>
      </c>
      <c r="P34" s="157">
        <f>'2.3 Foreninger nettokøb'!G35-'1.4 Udbytter'!P34</f>
        <v>38.858145</v>
      </c>
      <c r="Q34" s="157">
        <f>'2.3 Foreninger nettokøb'!H35-'1.4 Udbytter'!Q34</f>
        <v>-2303.5195650000001</v>
      </c>
    </row>
    <row r="35" spans="1:17" x14ac:dyDescent="0.2">
      <c r="A35" s="246" t="s">
        <v>49</v>
      </c>
      <c r="B35" s="239">
        <v>59</v>
      </c>
      <c r="C35" s="239">
        <v>4</v>
      </c>
      <c r="D35" s="239">
        <v>-50.000453</v>
      </c>
      <c r="E35" s="240">
        <v>-23.283550999999999</v>
      </c>
      <c r="F35" s="240">
        <f>'1.2 Nettokøb område'!F36-'1.4 Udbytter'!F35</f>
        <v>0</v>
      </c>
      <c r="G35" s="240">
        <f>'1.2 Nettokøb område'!G36-'1.4 Udbytter'!G35</f>
        <v>0</v>
      </c>
      <c r="H35" s="240">
        <f>'1.2 Nettokøb område'!H36-'1.4 Udbytter'!H35</f>
        <v>2.9031729999999998</v>
      </c>
      <c r="J35" s="126" t="s">
        <v>153</v>
      </c>
      <c r="K35" s="157">
        <v>-1692</v>
      </c>
      <c r="L35" s="157">
        <v>-2075</v>
      </c>
      <c r="M35" s="173">
        <f>'2.3 Foreninger nettokøb'!D36-'1.4 Udbytter'!M35</f>
        <v>-421</v>
      </c>
      <c r="N35" s="207">
        <v>-376.13193999999999</v>
      </c>
      <c r="O35" s="157">
        <f>'2.3 Foreninger nettokøb'!F36-'1.4 Udbytter'!O35</f>
        <v>-106.09291</v>
      </c>
      <c r="P35" s="157">
        <f>'2.3 Foreninger nettokøb'!G36-'1.4 Udbytter'!P35</f>
        <v>0</v>
      </c>
      <c r="Q35" s="157">
        <f>'2.3 Foreninger nettokøb'!H36-'1.4 Udbytter'!Q35</f>
        <v>-228.87508800000001</v>
      </c>
    </row>
    <row r="36" spans="1:17" x14ac:dyDescent="0.2">
      <c r="A36" s="238" t="s">
        <v>146</v>
      </c>
      <c r="B36" s="239">
        <v>-9</v>
      </c>
      <c r="C36" s="239">
        <v>306</v>
      </c>
      <c r="D36" s="239">
        <v>2018.4256578999998</v>
      </c>
      <c r="E36" s="240">
        <v>107.35778358</v>
      </c>
      <c r="F36" s="240">
        <f>'1.2 Nettokøb område'!F37-'1.4 Udbytter'!F36</f>
        <v>-23.612180630000001</v>
      </c>
      <c r="G36" s="240">
        <f>'1.2 Nettokøb område'!G37-'1.4 Udbytter'!G36</f>
        <v>-20.742118569999999</v>
      </c>
      <c r="H36" s="240">
        <f>'1.2 Nettokøb område'!H37-'1.4 Udbytter'!H36</f>
        <v>-313.84534781999997</v>
      </c>
      <c r="J36" s="126" t="s">
        <v>13</v>
      </c>
      <c r="K36" s="157">
        <v>-2452.2418310000003</v>
      </c>
      <c r="L36" s="157">
        <v>-684</v>
      </c>
      <c r="M36" s="173">
        <f>'2.3 Foreninger nettokøb'!D37-'1.4 Udbytter'!M36</f>
        <v>7170.2448877499992</v>
      </c>
      <c r="N36" s="207">
        <v>175.22760444000005</v>
      </c>
      <c r="O36" s="157">
        <f>'2.3 Foreninger nettokøb'!F37-'1.4 Udbytter'!O36</f>
        <v>-339.95992844</v>
      </c>
      <c r="P36" s="157">
        <f>'2.3 Foreninger nettokøb'!G37-'1.4 Udbytter'!P36</f>
        <v>-628.27609493</v>
      </c>
      <c r="Q36" s="157">
        <f>'2.3 Foreninger nettokøb'!H37-'1.4 Udbytter'!Q36</f>
        <v>488.60473101000002</v>
      </c>
    </row>
    <row r="37" spans="1:17" x14ac:dyDescent="0.2">
      <c r="A37" s="247" t="s">
        <v>228</v>
      </c>
      <c r="B37" s="242"/>
      <c r="C37" s="242"/>
      <c r="D37" s="242"/>
      <c r="E37" s="243">
        <v>5468.2771534499998</v>
      </c>
      <c r="F37" s="243">
        <f>'1.2 Nettokøb område'!F38-'1.4 Udbytter'!F37</f>
        <v>851.50533473417499</v>
      </c>
      <c r="G37" s="243">
        <f>'1.2 Nettokøb område'!G38-'1.4 Udbytter'!G37</f>
        <v>1231.1509363217792</v>
      </c>
      <c r="H37" s="243">
        <f>'1.2 Nettokøb område'!H38-'1.4 Udbytter'!H37</f>
        <v>8760.8000200841125</v>
      </c>
      <c r="J37" s="126" t="s">
        <v>23</v>
      </c>
      <c r="K37" s="157">
        <v>38.288887000000003</v>
      </c>
      <c r="L37" s="157">
        <v>-15</v>
      </c>
      <c r="M37" s="173">
        <f>'2.3 Foreninger nettokøb'!D38-'1.4 Udbytter'!M37</f>
        <v>27.427641000000001</v>
      </c>
      <c r="N37" s="207">
        <v>17.354725999999999</v>
      </c>
      <c r="O37" s="157">
        <f>'2.3 Foreninger nettokøb'!F38-'1.4 Udbytter'!O37</f>
        <v>5.4592479999999997</v>
      </c>
      <c r="P37" s="157">
        <f>'2.3 Foreninger nettokøb'!G38-'1.4 Udbytter'!P37</f>
        <v>1.0286999999999999</v>
      </c>
      <c r="Q37" s="157">
        <f>'2.3 Foreninger nettokøb'!H38-'1.4 Udbytter'!Q37</f>
        <v>18.693359000000001</v>
      </c>
    </row>
    <row r="38" spans="1:17" x14ac:dyDescent="0.2">
      <c r="A38" s="247" t="s">
        <v>229</v>
      </c>
      <c r="B38" s="242"/>
      <c r="C38" s="242"/>
      <c r="D38" s="242"/>
      <c r="E38" s="243">
        <v>889.01929229999007</v>
      </c>
      <c r="F38" s="243">
        <f>'1.2 Nettokøb område'!F39-'1.4 Udbytter'!F38</f>
        <v>-8.2891272199999992</v>
      </c>
      <c r="G38" s="243">
        <f>'1.2 Nettokøb område'!G39-'1.4 Udbytter'!G38</f>
        <v>136.43618461</v>
      </c>
      <c r="H38" s="243">
        <f>'1.2 Nettokøb område'!H39-'1.4 Udbytter'!H38</f>
        <v>149.48971745999998</v>
      </c>
      <c r="J38" s="126" t="s">
        <v>24</v>
      </c>
      <c r="K38" s="157">
        <v>396.749188</v>
      </c>
      <c r="L38" s="157">
        <v>46</v>
      </c>
      <c r="M38" s="173">
        <f>'2.3 Foreninger nettokøb'!D39-'1.4 Udbytter'!M38</f>
        <v>1.9079613849999983</v>
      </c>
      <c r="N38" s="207">
        <v>-102.28474431001</v>
      </c>
      <c r="O38" s="157">
        <f>'2.3 Foreninger nettokøb'!F39-'1.4 Udbytter'!O38</f>
        <v>-0.87875000000000003</v>
      </c>
      <c r="P38" s="157">
        <f>'2.3 Foreninger nettokøb'!G39-'1.4 Udbytter'!P38</f>
        <v>1.2099599999999999</v>
      </c>
      <c r="Q38" s="157">
        <f>'2.3 Foreninger nettokøb'!H39-'1.4 Udbytter'!Q38</f>
        <v>45.112850229999999</v>
      </c>
    </row>
    <row r="39" spans="1:17" x14ac:dyDescent="0.2">
      <c r="A39" s="247" t="s">
        <v>230</v>
      </c>
      <c r="B39" s="242"/>
      <c r="C39" s="242"/>
      <c r="D39" s="242"/>
      <c r="E39" s="243">
        <v>985.92192347999992</v>
      </c>
      <c r="F39" s="243">
        <f>'1.2 Nettokøb område'!F40-'1.4 Udbytter'!F39</f>
        <v>131.78898004999999</v>
      </c>
      <c r="G39" s="243">
        <f>'1.2 Nettokøb område'!G40-'1.4 Udbytter'!G39</f>
        <v>161.44364997</v>
      </c>
      <c r="H39" s="243">
        <f>'1.2 Nettokøb område'!H40-'1.4 Udbytter'!H39</f>
        <v>1122.5060886699998</v>
      </c>
      <c r="J39" s="126" t="s">
        <v>27</v>
      </c>
      <c r="K39" s="157">
        <v>-51.835184999999996</v>
      </c>
      <c r="L39" s="157">
        <v>97</v>
      </c>
      <c r="M39" s="173">
        <f>'2.3 Foreninger nettokøb'!D40-'1.4 Udbytter'!M39</f>
        <v>108.57962160999999</v>
      </c>
      <c r="N39" s="207">
        <v>-12.043491199999998</v>
      </c>
      <c r="O39" s="157">
        <f>'2.3 Foreninger nettokøb'!F40-'1.4 Udbytter'!O39</f>
        <v>-12.86604913</v>
      </c>
      <c r="P39" s="157">
        <f>'2.3 Foreninger nettokøb'!G40-'1.4 Udbytter'!P39</f>
        <v>14.252309500000001</v>
      </c>
      <c r="Q39" s="157">
        <f>'2.3 Foreninger nettokøb'!H40-'1.4 Udbytter'!Q39</f>
        <v>-7.9393552999999999</v>
      </c>
    </row>
    <row r="40" spans="1:17" x14ac:dyDescent="0.2">
      <c r="A40" s="248" t="s">
        <v>231</v>
      </c>
      <c r="B40" s="249"/>
      <c r="C40" s="249"/>
      <c r="D40" s="249"/>
      <c r="E40" s="250">
        <v>2186.69852382</v>
      </c>
      <c r="F40" s="250">
        <f>'1.2 Nettokøb område'!F41-'1.4 Udbytter'!F40</f>
        <v>469.91713527000002</v>
      </c>
      <c r="G40" s="250">
        <f>'1.2 Nettokøb område'!G41-'1.4 Udbytter'!G40</f>
        <v>522.78571725999996</v>
      </c>
      <c r="H40" s="250">
        <f>'1.2 Nettokøb område'!H41-'1.4 Udbytter'!H40</f>
        <v>4928.1990601500002</v>
      </c>
      <c r="J40" s="126" t="s">
        <v>154</v>
      </c>
      <c r="K40" s="157">
        <v>-1963.9330869999999</v>
      </c>
      <c r="L40" s="157">
        <v>-1126</v>
      </c>
      <c r="M40" s="173">
        <f>'2.3 Foreninger nettokøb'!D41-'1.4 Udbytter'!M40</f>
        <v>2890.2806764299999</v>
      </c>
      <c r="N40" s="207">
        <v>-2510.8167301100002</v>
      </c>
      <c r="O40" s="157">
        <f>'2.3 Foreninger nettokøb'!F41-'1.4 Udbytter'!O40</f>
        <v>22.362992160000001</v>
      </c>
      <c r="P40" s="157">
        <f>'2.3 Foreninger nettokøb'!G41-'1.4 Udbytter'!P40</f>
        <v>-121.14325843</v>
      </c>
      <c r="Q40" s="157">
        <f>'2.3 Foreninger nettokøb'!H41-'1.4 Udbytter'!Q40</f>
        <v>-522.69338352999989</v>
      </c>
    </row>
    <row r="41" spans="1:17" x14ac:dyDescent="0.2">
      <c r="A41" s="238" t="s">
        <v>53</v>
      </c>
      <c r="B41" s="239">
        <v>8893</v>
      </c>
      <c r="C41" s="239">
        <v>10248</v>
      </c>
      <c r="D41" s="239">
        <v>38685.324387560737</v>
      </c>
      <c r="E41" s="240">
        <v>9529.9168930499909</v>
      </c>
      <c r="F41" s="240">
        <f>'1.2 Nettokøb område'!F42-'1.4 Udbytter'!F41</f>
        <v>1444.922322834175</v>
      </c>
      <c r="G41" s="240">
        <f>'1.2 Nettokøb område'!G42-'1.4 Udbytter'!G41</f>
        <v>2051.8164881617795</v>
      </c>
      <c r="H41" s="240">
        <f>'1.2 Nettokøb område'!H42-'1.4 Udbytter'!H41</f>
        <v>14960.994886364111</v>
      </c>
      <c r="J41" s="126" t="s">
        <v>59</v>
      </c>
      <c r="K41" s="157">
        <v>-233</v>
      </c>
      <c r="L41" s="157">
        <v>123</v>
      </c>
      <c r="M41" s="173">
        <f>'2.3 Foreninger nettokøb'!D42-'1.4 Udbytter'!M41</f>
        <v>363.43933088</v>
      </c>
      <c r="N41" s="207">
        <v>-1808.7224952199999</v>
      </c>
      <c r="O41" s="157">
        <f>'2.3 Foreninger nettokøb'!F42-'1.4 Udbytter'!O41</f>
        <v>-206.05498703000001</v>
      </c>
      <c r="P41" s="157">
        <f>'2.3 Foreninger nettokøb'!G42-'1.4 Udbytter'!P41</f>
        <v>-8.0651237200000008</v>
      </c>
      <c r="Q41" s="157">
        <f>'2.3 Foreninger nettokøb'!H42-'1.4 Udbytter'!Q41</f>
        <v>-222.00646497</v>
      </c>
    </row>
    <row r="42" spans="1:17" x14ac:dyDescent="0.2">
      <c r="A42" s="238" t="s">
        <v>159</v>
      </c>
      <c r="B42" s="239">
        <v>488</v>
      </c>
      <c r="C42" s="239">
        <v>1697</v>
      </c>
      <c r="D42" s="239">
        <v>8897.6167878899996</v>
      </c>
      <c r="E42" s="240">
        <v>2798.5170045899999</v>
      </c>
      <c r="F42" s="240">
        <f>'1.2 Nettokøb område'!F43-'1.4 Udbytter'!F42</f>
        <v>272.87798651999998</v>
      </c>
      <c r="G42" s="240">
        <f>'1.2 Nettokøb område'!G43-'1.4 Udbytter'!G42</f>
        <v>262.06872446</v>
      </c>
      <c r="H42" s="240">
        <f>'1.2 Nettokøb område'!H43-'1.4 Udbytter'!H42</f>
        <v>1901.9258473899999</v>
      </c>
      <c r="J42" s="126" t="s">
        <v>189</v>
      </c>
      <c r="K42" s="157">
        <v>399</v>
      </c>
      <c r="L42" s="157">
        <v>-795</v>
      </c>
      <c r="M42" s="173">
        <f>'2.3 Foreninger nettokøb'!D43-'1.4 Udbytter'!M42</f>
        <v>-1570.7779024599599</v>
      </c>
      <c r="N42" s="207">
        <v>-1160.31651999</v>
      </c>
      <c r="O42" s="157">
        <f>'2.3 Foreninger nettokøb'!F43-'1.4 Udbytter'!O42</f>
        <v>51.52215245</v>
      </c>
      <c r="P42" s="157">
        <f>'2.3 Foreninger nettokøb'!G43-'1.4 Udbytter'!P42</f>
        <v>11.4462952</v>
      </c>
      <c r="Q42" s="157">
        <f>'2.3 Foreninger nettokøb'!H43-'1.4 Udbytter'!Q42</f>
        <v>-980.20183880000002</v>
      </c>
    </row>
    <row r="43" spans="1:17" x14ac:dyDescent="0.2">
      <c r="A43" s="238" t="s">
        <v>160</v>
      </c>
      <c r="B43" s="239">
        <v>824</v>
      </c>
      <c r="C43" s="239">
        <v>28</v>
      </c>
      <c r="D43" s="239">
        <v>2478.4760283199998</v>
      </c>
      <c r="E43" s="240">
        <v>442.10169488000003</v>
      </c>
      <c r="F43" s="240">
        <f>'1.2 Nettokøb område'!F44-'1.4 Udbytter'!F43</f>
        <v>17.1228607</v>
      </c>
      <c r="G43" s="240">
        <f>'1.2 Nettokøb område'!G44-'1.4 Udbytter'!G43</f>
        <v>25.6990628</v>
      </c>
      <c r="H43" s="240">
        <f>'1.2 Nettokøb område'!H44-'1.4 Udbytter'!H43</f>
        <v>179.37467283000001</v>
      </c>
      <c r="J43" s="126" t="s">
        <v>60</v>
      </c>
      <c r="K43" s="157">
        <v>1337</v>
      </c>
      <c r="L43" s="157">
        <v>2016</v>
      </c>
      <c r="M43" s="173">
        <f>'2.3 Foreninger nettokøb'!D44-'1.4 Udbytter'!M43</f>
        <v>2400.6273135678275</v>
      </c>
      <c r="N43" s="207">
        <v>502.15342021553602</v>
      </c>
      <c r="O43" s="157">
        <f>'2.3 Foreninger nettokøb'!F44-'1.4 Udbytter'!O43</f>
        <v>-43.716095000000003</v>
      </c>
      <c r="P43" s="157">
        <f>'2.3 Foreninger nettokøb'!G44-'1.4 Udbytter'!P43</f>
        <v>-339.24373000000003</v>
      </c>
      <c r="Q43" s="157">
        <f>'2.3 Foreninger nettokøb'!H44-'1.4 Udbytter'!Q43</f>
        <v>-127.103064</v>
      </c>
    </row>
    <row r="44" spans="1:17" x14ac:dyDescent="0.2">
      <c r="A44" s="238" t="s">
        <v>157</v>
      </c>
      <c r="B44" s="239">
        <v>-907</v>
      </c>
      <c r="C44" s="239">
        <v>113</v>
      </c>
      <c r="D44" s="239">
        <v>2631.6450710511831</v>
      </c>
      <c r="E44" s="240">
        <v>2439.6184416000001</v>
      </c>
      <c r="F44" s="240">
        <f>'1.2 Nettokøb område'!F45-'1.4 Udbytter'!F44</f>
        <v>-81.758062109999997</v>
      </c>
      <c r="G44" s="240">
        <f>'1.2 Nettokøb område'!G45-'1.4 Udbytter'!G44</f>
        <v>-63.2775301</v>
      </c>
      <c r="H44" s="240">
        <f>'1.2 Nettokøb område'!H45-'1.4 Udbytter'!H44</f>
        <v>1760.07856345</v>
      </c>
      <c r="J44" s="92" t="s">
        <v>15</v>
      </c>
      <c r="K44" s="70">
        <v>26015</v>
      </c>
      <c r="L44" s="70">
        <v>21134</v>
      </c>
      <c r="M44" s="70">
        <v>37654.924778040739</v>
      </c>
      <c r="N44" s="70">
        <v>8679.0160613279568</v>
      </c>
      <c r="O44" s="70">
        <f>SUM(O3:O43)-O35</f>
        <v>-700.1997568229566</v>
      </c>
      <c r="P44" s="70">
        <f>SUM(P3:P43)-P35</f>
        <v>1782.7033645750926</v>
      </c>
      <c r="Q44" s="70">
        <f>SUM(Q3:Q43)-Q35</f>
        <v>17280.293704748674</v>
      </c>
    </row>
    <row r="45" spans="1:17" x14ac:dyDescent="0.2">
      <c r="A45" s="251" t="s">
        <v>170</v>
      </c>
      <c r="B45" s="252">
        <v>-10</v>
      </c>
      <c r="C45" s="252">
        <v>-5</v>
      </c>
      <c r="D45" s="252">
        <v>-124.689829</v>
      </c>
      <c r="E45" s="253">
        <v>2021.994919</v>
      </c>
      <c r="F45" s="253">
        <f>'1.2 Nettokøb område'!F46-'1.4 Udbytter'!F45</f>
        <v>60.327575000000003</v>
      </c>
      <c r="G45" s="253">
        <f>'1.2 Nettokøb område'!G46-'1.4 Udbytter'!G45</f>
        <v>60.327575000000003</v>
      </c>
      <c r="H45" s="253">
        <f>'1.2 Nettokøb område'!H46-'1.4 Udbytter'!H45</f>
        <v>55.511080999999997</v>
      </c>
      <c r="J45" s="93" t="s">
        <v>114</v>
      </c>
      <c r="K45" s="94">
        <v>24323</v>
      </c>
      <c r="L45" s="94">
        <v>19059</v>
      </c>
      <c r="M45" s="94">
        <v>37233.924778040739</v>
      </c>
      <c r="N45" s="94">
        <v>8302.8841213279575</v>
      </c>
      <c r="O45" s="94">
        <f>SUM(O3:O43)</f>
        <v>-806.29266682295656</v>
      </c>
      <c r="P45" s="94">
        <f>SUM(P3:P43)</f>
        <v>1782.7033645750926</v>
      </c>
      <c r="Q45" s="94">
        <f>SUM(Q3:Q43)</f>
        <v>17051.418616748673</v>
      </c>
    </row>
    <row r="46" spans="1:17" x14ac:dyDescent="0.2">
      <c r="A46" s="254" t="s">
        <v>140</v>
      </c>
      <c r="B46" s="255">
        <v>26015</v>
      </c>
      <c r="C46" s="255">
        <v>21134</v>
      </c>
      <c r="D46" s="255">
        <v>37654.924778040739</v>
      </c>
      <c r="E46" s="256">
        <v>8679.0160613279659</v>
      </c>
      <c r="F46" s="256">
        <f>F3+F22+F27+F34+F35+F36+F41+F42+F43+F44+F45</f>
        <v>-700.37295042295648</v>
      </c>
      <c r="G46" s="256">
        <f>G3+G22+G27+G34+G35+G36+G41+G42+G43+G44+G45</f>
        <v>1843.030939575093</v>
      </c>
      <c r="H46" s="256">
        <f>H3+H22+H27+H34+H35+H36+H41+H42+H43+H44+H45</f>
        <v>17280.293704748667</v>
      </c>
      <c r="J46" s="197" t="s">
        <v>195</v>
      </c>
      <c r="K46" s="197"/>
      <c r="L46" s="197"/>
      <c r="M46" s="197"/>
      <c r="N46" s="197"/>
      <c r="O46" s="197"/>
      <c r="P46" s="197"/>
      <c r="Q46" s="161"/>
    </row>
    <row r="47" spans="1:17" s="160" customFormat="1" x14ac:dyDescent="0.2"/>
    <row r="48" spans="1:17" s="160" customFormat="1" x14ac:dyDescent="0.2">
      <c r="F48" s="199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5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1"/>
      <c r="K86" s="160"/>
      <c r="L86" s="160"/>
      <c r="M86" s="202"/>
      <c r="N86" s="202"/>
      <c r="O86" s="202"/>
      <c r="P86" s="202"/>
      <c r="Q86" s="160"/>
    </row>
    <row r="87" spans="10:17" x14ac:dyDescent="0.2">
      <c r="J87" s="201"/>
      <c r="K87" s="160"/>
      <c r="L87" s="160"/>
      <c r="M87" s="202"/>
      <c r="N87" s="202"/>
      <c r="O87" s="202"/>
      <c r="P87" s="202"/>
      <c r="Q87" s="160"/>
    </row>
    <row r="88" spans="10:17" x14ac:dyDescent="0.2">
      <c r="J88" s="201"/>
      <c r="K88" s="160"/>
      <c r="L88" s="160"/>
      <c r="M88" s="202"/>
      <c r="N88" s="202"/>
      <c r="O88" s="202"/>
      <c r="P88" s="202"/>
      <c r="Q88" s="160"/>
    </row>
    <row r="89" spans="10:17" x14ac:dyDescent="0.2">
      <c r="J89" s="201"/>
      <c r="K89" s="160"/>
      <c r="L89" s="160"/>
      <c r="M89" s="202"/>
      <c r="N89" s="202"/>
      <c r="O89" s="202"/>
      <c r="P89" s="202"/>
      <c r="Q89" s="160"/>
    </row>
    <row r="90" spans="10:17" x14ac:dyDescent="0.2">
      <c r="J90" s="201"/>
      <c r="K90" s="160"/>
      <c r="L90" s="160"/>
      <c r="M90" s="202"/>
      <c r="N90" s="202"/>
      <c r="O90" s="202"/>
      <c r="P90" s="202"/>
      <c r="Q90" s="160"/>
    </row>
    <row r="91" spans="10:17" x14ac:dyDescent="0.2">
      <c r="J91" s="201"/>
      <c r="K91" s="160"/>
      <c r="L91" s="160"/>
      <c r="M91" s="202"/>
      <c r="N91" s="202"/>
      <c r="O91" s="202"/>
      <c r="P91" s="202"/>
      <c r="Q91" s="160"/>
    </row>
    <row r="92" spans="10:17" x14ac:dyDescent="0.2">
      <c r="J92" s="201"/>
      <c r="K92" s="160"/>
      <c r="L92" s="160"/>
      <c r="M92" s="202"/>
      <c r="N92" s="202"/>
      <c r="O92" s="202"/>
      <c r="P92" s="202"/>
      <c r="Q92" s="160"/>
    </row>
    <row r="93" spans="10:17" x14ac:dyDescent="0.2">
      <c r="J93" s="201"/>
      <c r="K93" s="160"/>
      <c r="L93" s="160"/>
      <c r="M93" s="202"/>
      <c r="N93" s="202"/>
      <c r="O93" s="202"/>
      <c r="P93" s="202"/>
      <c r="Q93" s="160"/>
    </row>
    <row r="94" spans="10:17" x14ac:dyDescent="0.2">
      <c r="J94" s="201"/>
      <c r="K94" s="160"/>
      <c r="L94" s="160"/>
      <c r="M94" s="202"/>
      <c r="N94" s="202"/>
      <c r="O94" s="202"/>
      <c r="P94" s="202"/>
      <c r="Q94" s="160"/>
    </row>
    <row r="95" spans="10:17" x14ac:dyDescent="0.2">
      <c r="J95" s="201"/>
      <c r="K95" s="160"/>
      <c r="L95" s="160"/>
      <c r="M95" s="202"/>
      <c r="N95" s="202"/>
      <c r="O95" s="202"/>
      <c r="P95" s="202"/>
      <c r="Q95" s="160"/>
    </row>
    <row r="96" spans="10:17" x14ac:dyDescent="0.2">
      <c r="J96" s="201"/>
      <c r="K96" s="160"/>
      <c r="L96" s="160"/>
      <c r="M96" s="202"/>
      <c r="N96" s="202"/>
      <c r="O96" s="202"/>
      <c r="P96" s="202"/>
      <c r="Q96" s="160"/>
    </row>
    <row r="97" spans="10:17" x14ac:dyDescent="0.2">
      <c r="J97" s="201"/>
      <c r="K97" s="160"/>
      <c r="L97" s="160"/>
      <c r="M97" s="202"/>
      <c r="N97" s="202"/>
      <c r="O97" s="202"/>
      <c r="P97" s="202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G94"/>
  <sheetViews>
    <sheetView zoomScale="75" zoomScaleNormal="75" workbookViewId="0">
      <selection activeCell="A11" sqref="A11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4" bestFit="1" customWidth="1"/>
    <col min="9" max="9" width="12.5703125" style="191" bestFit="1" customWidth="1"/>
    <col min="10" max="10" width="15.85546875" style="191" customWidth="1"/>
    <col min="11" max="11" width="11.42578125" style="191"/>
    <col min="12" max="33" width="11.42578125" style="324"/>
    <col min="34" max="16384" width="11.42578125" style="6"/>
  </cols>
  <sheetData>
    <row r="1" spans="1:33" ht="32.25" customHeight="1" x14ac:dyDescent="0.2">
      <c r="A1" s="354" t="s">
        <v>119</v>
      </c>
      <c r="B1" s="355"/>
      <c r="C1" s="355"/>
      <c r="D1" s="355"/>
      <c r="E1" s="355"/>
      <c r="F1" s="355"/>
      <c r="G1" s="356"/>
      <c r="H1" s="355"/>
      <c r="I1" s="355"/>
      <c r="J1" s="357"/>
    </row>
    <row r="2" spans="1:33" ht="21.75" customHeight="1" x14ac:dyDescent="0.2">
      <c r="A2" s="360" t="s">
        <v>254</v>
      </c>
      <c r="B2" s="360"/>
      <c r="C2" s="360"/>
      <c r="D2" s="360"/>
      <c r="E2" s="360"/>
      <c r="F2" s="360"/>
      <c r="G2" s="361"/>
      <c r="H2" s="358" t="s">
        <v>249</v>
      </c>
      <c r="I2" s="358"/>
      <c r="J2" s="359"/>
    </row>
    <row r="3" spans="1:33" ht="38.25" x14ac:dyDescent="0.2">
      <c r="A3" s="307" t="s">
        <v>131</v>
      </c>
      <c r="B3" s="308">
        <v>2015</v>
      </c>
      <c r="C3" s="309">
        <v>2016</v>
      </c>
      <c r="D3" s="309">
        <v>2017</v>
      </c>
      <c r="E3" s="309">
        <v>2018</v>
      </c>
      <c r="F3" s="309" t="s">
        <v>258</v>
      </c>
      <c r="G3" s="309" t="s">
        <v>260</v>
      </c>
      <c r="H3" s="310">
        <v>2018</v>
      </c>
      <c r="I3" s="309" t="s">
        <v>258</v>
      </c>
      <c r="J3" s="309" t="s">
        <v>260</v>
      </c>
    </row>
    <row r="4" spans="1:33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1068.7203360000001</v>
      </c>
      <c r="G4" s="139">
        <v>1078.2736890000001</v>
      </c>
      <c r="H4" s="267">
        <v>719.73779969999998</v>
      </c>
      <c r="I4" s="139">
        <v>1068.7203356</v>
      </c>
      <c r="J4" s="139">
        <v>1078.2736886</v>
      </c>
      <c r="K4" s="191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</row>
    <row r="5" spans="1:33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3760.8576477000001</v>
      </c>
      <c r="G5" s="119">
        <v>3789.0303696000001</v>
      </c>
      <c r="H5" s="230">
        <v>3533.9068631</v>
      </c>
      <c r="I5" s="119">
        <v>3595.5622259222469</v>
      </c>
      <c r="J5" s="119">
        <v>3623.113860387019</v>
      </c>
      <c r="K5" s="191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</row>
    <row r="6" spans="1:33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>
        <v>259.82136279999997</v>
      </c>
      <c r="G6" s="119">
        <v>262.34110329999999</v>
      </c>
      <c r="H6" s="230">
        <v>736.22973737999996</v>
      </c>
      <c r="I6" s="119">
        <v>259.82136284000001</v>
      </c>
      <c r="J6" s="119">
        <v>262.34110333000001</v>
      </c>
      <c r="K6" s="191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</row>
    <row r="7" spans="1:33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0"/>
      <c r="I7" s="119"/>
      <c r="J7" s="119"/>
      <c r="K7" s="191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</row>
    <row r="8" spans="1:33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91090.304511194001</v>
      </c>
      <c r="G8" s="140">
        <v>92806.663683701001</v>
      </c>
      <c r="H8" s="268">
        <v>71987.99807746381</v>
      </c>
      <c r="I8" s="140">
        <v>82565.392261589732</v>
      </c>
      <c r="J8" s="140">
        <v>84181.089806669726</v>
      </c>
    </row>
    <row r="9" spans="1:33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139.32277098</v>
      </c>
      <c r="G9" s="156">
        <v>541.39477994000003</v>
      </c>
      <c r="H9" s="269">
        <v>367.13232319999997</v>
      </c>
      <c r="I9" s="156">
        <v>139.32277095000001</v>
      </c>
      <c r="J9" s="156">
        <v>541.39477994000003</v>
      </c>
    </row>
    <row r="10" spans="1:33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8001.8048208999999</v>
      </c>
      <c r="G10" s="141">
        <v>8356.5112055999998</v>
      </c>
      <c r="H10" s="270">
        <v>5108.2578978000001</v>
      </c>
      <c r="I10" s="141">
        <v>8001.80482106</v>
      </c>
      <c r="J10" s="141">
        <v>8356.5112055999998</v>
      </c>
    </row>
    <row r="11" spans="1:33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6710.7485614099996</v>
      </c>
      <c r="G11" s="118">
        <v>6737.2326882199995</v>
      </c>
      <c r="H11" s="230">
        <v>6192.21750892</v>
      </c>
      <c r="I11" s="119">
        <v>6710.7485614099996</v>
      </c>
      <c r="J11" s="119">
        <v>6737.2326882199995</v>
      </c>
    </row>
    <row r="12" spans="1:33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476758.32759060344</v>
      </c>
      <c r="G12" s="139">
        <v>473855.26338140853</v>
      </c>
      <c r="H12" s="267">
        <v>425819.14539000636</v>
      </c>
      <c r="I12" s="139">
        <v>458155.49817365961</v>
      </c>
      <c r="J12" s="139">
        <v>457186.1634008605</v>
      </c>
      <c r="K12" s="191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</row>
    <row r="13" spans="1:33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242.963232</v>
      </c>
      <c r="G13" s="118">
        <v>241.041616</v>
      </c>
      <c r="H13" s="230">
        <v>206.74749700000001</v>
      </c>
      <c r="I13" s="119">
        <v>242.963232</v>
      </c>
      <c r="J13" s="119">
        <v>241.041616</v>
      </c>
    </row>
    <row r="14" spans="1:33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39366.140202000002</v>
      </c>
      <c r="G14" s="119">
        <v>39380.861280999998</v>
      </c>
      <c r="H14" s="230">
        <v>17852.351137170001</v>
      </c>
      <c r="I14" s="119">
        <v>24465.839810589998</v>
      </c>
      <c r="J14" s="119">
        <v>24489.46514851</v>
      </c>
    </row>
    <row r="15" spans="1:33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1187.089813</v>
      </c>
      <c r="G15" s="119">
        <v>1154.1493129999999</v>
      </c>
      <c r="H15" s="230">
        <v>1446.9296899999999</v>
      </c>
      <c r="I15" s="119">
        <v>1187.089813</v>
      </c>
      <c r="J15" s="119">
        <v>1154.1493129999999</v>
      </c>
    </row>
    <row r="16" spans="1:33" x14ac:dyDescent="0.2">
      <c r="A16" s="77" t="s">
        <v>233</v>
      </c>
      <c r="B16" s="58"/>
      <c r="C16" s="119"/>
      <c r="D16" s="119"/>
      <c r="E16" s="119">
        <v>61.669911999999997</v>
      </c>
      <c r="F16" s="119">
        <v>249.330064169298</v>
      </c>
      <c r="G16" s="119">
        <v>278.81194980210074</v>
      </c>
      <c r="H16" s="230">
        <v>61.656566269999999</v>
      </c>
      <c r="I16" s="119">
        <v>249.33005839671696</v>
      </c>
      <c r="J16" s="119">
        <v>278.81195428654308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245.69302400000001</v>
      </c>
      <c r="G17" s="119">
        <v>245.99708200000001</v>
      </c>
      <c r="H17" s="230">
        <v>247.86173600000001</v>
      </c>
      <c r="I17" s="119">
        <v>245.69302400000001</v>
      </c>
      <c r="J17" s="119">
        <v>245.99708200000001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14350.786405999999</v>
      </c>
      <c r="G18" s="119">
        <v>14303.203237</v>
      </c>
      <c r="H18" s="230">
        <v>12129.521397889999</v>
      </c>
      <c r="I18" s="119">
        <v>13068.460857169999</v>
      </c>
      <c r="J18" s="119">
        <v>13011.674458060001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2893.0882590134765</v>
      </c>
      <c r="G19" s="119">
        <v>2649.3739051511584</v>
      </c>
      <c r="H19" s="230">
        <v>2917.6663296526567</v>
      </c>
      <c r="I19" s="119">
        <v>2691.5156836129927</v>
      </c>
      <c r="J19" s="119">
        <v>2448.6783623255128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2042.0495519999999</v>
      </c>
      <c r="G20" s="119">
        <v>2210.252532</v>
      </c>
      <c r="H20" s="230">
        <v>1646.9720749999999</v>
      </c>
      <c r="I20" s="119">
        <v>2042.0495519999999</v>
      </c>
      <c r="J20" s="119">
        <v>2210.252532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4282.7941350000001</v>
      </c>
      <c r="G21" s="119">
        <v>4261.8939129999999</v>
      </c>
      <c r="H21" s="230">
        <v>3770.7378119999998</v>
      </c>
      <c r="I21" s="119">
        <v>4282.7941350000001</v>
      </c>
      <c r="J21" s="119">
        <v>4261.8939129999999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8108.1947878399997</v>
      </c>
      <c r="G22" s="119">
        <v>8078.6811970899998</v>
      </c>
      <c r="H22" s="230">
        <v>9673.4989100000003</v>
      </c>
      <c r="I22" s="119">
        <v>8108.1947879999998</v>
      </c>
      <c r="J22" s="119">
        <v>8078.6811970899998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42.023094</v>
      </c>
      <c r="G23" s="119">
        <v>41.747900000000001</v>
      </c>
      <c r="H23" s="230">
        <v>29.453568000000001</v>
      </c>
      <c r="I23" s="119">
        <v>42.023094</v>
      </c>
      <c r="J23" s="119">
        <v>41.747900000000001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8">
        <v>80547.893949734294</v>
      </c>
      <c r="F24" s="119">
        <v>98560.338671153673</v>
      </c>
      <c r="G24" s="119">
        <v>99022.860425884253</v>
      </c>
      <c r="H24" s="230">
        <v>68471.048584923046</v>
      </c>
      <c r="I24" s="119">
        <v>76642.202006442982</v>
      </c>
      <c r="J24" s="119">
        <v>76964.555860462409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4354.5485554999996</v>
      </c>
      <c r="G25" s="119">
        <v>4411.0855650000003</v>
      </c>
      <c r="H25" s="230">
        <v>3554.3736742999999</v>
      </c>
      <c r="I25" s="119">
        <v>4354.5485555400001</v>
      </c>
      <c r="J25" s="119">
        <v>4411.0855650000003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34296.981003749999</v>
      </c>
      <c r="G26" s="118">
        <v>34445.793639639996</v>
      </c>
      <c r="H26" s="230">
        <v>26399.732773250002</v>
      </c>
      <c r="I26" s="119">
        <v>34296.981004879999</v>
      </c>
      <c r="J26" s="119">
        <v>34445.793639639996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6132.3101539999998</v>
      </c>
      <c r="G27" s="139">
        <v>6142.6133460000001</v>
      </c>
      <c r="H27" s="267">
        <v>5171.640539</v>
      </c>
      <c r="I27" s="139">
        <v>5645.0553730000001</v>
      </c>
      <c r="J27" s="139">
        <v>5682.974725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23452.642276999999</v>
      </c>
      <c r="G28" s="119">
        <v>23942.191347</v>
      </c>
      <c r="H28" s="230">
        <v>21142.102191329999</v>
      </c>
      <c r="I28" s="119">
        <v>23452.642277390001</v>
      </c>
      <c r="J28" s="119">
        <v>23942.191345790001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0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478.93489799999998</v>
      </c>
      <c r="G30" s="139">
        <v>462.81584400000003</v>
      </c>
      <c r="H30" s="267">
        <v>481.26369690000001</v>
      </c>
      <c r="I30" s="139">
        <v>478.93489849999997</v>
      </c>
      <c r="J30" s="139">
        <v>462.81584379999998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258.48515845999998</v>
      </c>
      <c r="G31" s="119">
        <v>249.22727728000001</v>
      </c>
      <c r="H31" s="267">
        <v>173.12094164000001</v>
      </c>
      <c r="I31" s="139">
        <v>258.48515847629932</v>
      </c>
      <c r="J31" s="139">
        <v>249.22727724651901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196170.38634900001</v>
      </c>
      <c r="G32" s="118">
        <v>196242.548713</v>
      </c>
      <c r="H32" s="230">
        <v>169442.887415</v>
      </c>
      <c r="I32" s="119">
        <v>188856.57470271</v>
      </c>
      <c r="J32" s="119">
        <v>188911.70573116001</v>
      </c>
    </row>
    <row r="33" spans="1:33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8">
        <v>696697.64164159808</v>
      </c>
      <c r="F33" s="119">
        <v>793960.08226561022</v>
      </c>
      <c r="G33" s="119">
        <v>790573.78844634362</v>
      </c>
      <c r="H33" s="230">
        <v>589781.70075352176</v>
      </c>
      <c r="I33" s="119">
        <v>669590.18858395249</v>
      </c>
      <c r="J33" s="119">
        <v>665920.69709916611</v>
      </c>
      <c r="K33" s="191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</row>
    <row r="34" spans="1:33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334456.2268142</v>
      </c>
      <c r="G34" s="119">
        <v>333200.2061908</v>
      </c>
      <c r="H34" s="230">
        <v>289314.78622244002</v>
      </c>
      <c r="I34" s="119">
        <v>330366.82339724002</v>
      </c>
      <c r="J34" s="119">
        <v>329097.37636399001</v>
      </c>
      <c r="K34" s="191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</row>
    <row r="35" spans="1:33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27137.934804853689</v>
      </c>
      <c r="G35" s="119">
        <v>27241.248977352345</v>
      </c>
      <c r="H35" s="230">
        <v>25749.193616513239</v>
      </c>
      <c r="I35" s="119">
        <v>27039.912981792415</v>
      </c>
      <c r="J35" s="119">
        <v>27174.341005271799</v>
      </c>
      <c r="K35" s="191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</row>
    <row r="36" spans="1:33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1191.912131</v>
      </c>
      <c r="G36" s="119">
        <v>1191.912131</v>
      </c>
      <c r="H36" s="230">
        <v>1203.6874949999999</v>
      </c>
      <c r="I36" s="58">
        <v>1191.912131</v>
      </c>
      <c r="J36" s="139">
        <v>1191.912131</v>
      </c>
      <c r="K36" s="191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</row>
    <row r="37" spans="1:33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54843.264342670001</v>
      </c>
      <c r="G37" s="118">
        <v>54052.709694359997</v>
      </c>
      <c r="H37" s="230">
        <v>43498.863450069999</v>
      </c>
      <c r="I37" s="119">
        <v>49156.939621090001</v>
      </c>
      <c r="J37" s="119">
        <v>48318.709054170002</v>
      </c>
    </row>
    <row r="38" spans="1:33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565.55941199999995</v>
      </c>
      <c r="G38" s="118">
        <v>565.926151</v>
      </c>
      <c r="H38" s="230">
        <v>453.60370999999998</v>
      </c>
      <c r="I38" s="119">
        <v>565.55941199999995</v>
      </c>
      <c r="J38" s="119">
        <v>565.926151</v>
      </c>
      <c r="K38" s="191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</row>
    <row r="39" spans="1:33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1299.3808504000001</v>
      </c>
      <c r="G39" s="139">
        <v>1281.0344731</v>
      </c>
      <c r="H39" s="267">
        <v>1045.9692055</v>
      </c>
      <c r="I39" s="139">
        <v>1299.3808504256999</v>
      </c>
      <c r="J39" s="139">
        <v>1281.034473101598</v>
      </c>
      <c r="K39" s="191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</row>
    <row r="40" spans="1:33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>
        <v>672.39696449999997</v>
      </c>
      <c r="G40" s="140">
        <v>687.2499636</v>
      </c>
      <c r="H40" s="268">
        <v>613.27205786000002</v>
      </c>
      <c r="I40" s="140">
        <v>672.39696451999998</v>
      </c>
      <c r="J40" s="140">
        <v>687.24996362000002</v>
      </c>
      <c r="K40" s="191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</row>
    <row r="41" spans="1:33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49838.634480965913</v>
      </c>
      <c r="G41" s="142">
        <v>49792.358853154852</v>
      </c>
      <c r="H41" s="271">
        <v>44452.189249659867</v>
      </c>
      <c r="I41" s="142">
        <v>46715.087267644711</v>
      </c>
      <c r="J41" s="142">
        <v>46565.873947565502</v>
      </c>
    </row>
    <row r="42" spans="1:33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1418.7749659999999</v>
      </c>
      <c r="G42" s="119">
        <v>1410.425305</v>
      </c>
      <c r="H42" s="230">
        <v>83.287519349999997</v>
      </c>
      <c r="I42" s="119">
        <v>83.257422489999996</v>
      </c>
      <c r="J42" s="119">
        <v>80.200804869999999</v>
      </c>
      <c r="K42" s="191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</row>
    <row r="43" spans="1:33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5395.6070904999997</v>
      </c>
      <c r="G43" s="119">
        <v>5303.3990033999999</v>
      </c>
      <c r="H43" s="230">
        <v>5590.5051868500004</v>
      </c>
      <c r="I43" s="119">
        <v>5395.6070903815271</v>
      </c>
      <c r="J43" s="119">
        <v>5303.3990029626675</v>
      </c>
    </row>
    <row r="44" spans="1:33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11101.098876</v>
      </c>
      <c r="G44" s="119">
        <v>10812.520294</v>
      </c>
      <c r="H44" s="230">
        <v>10369.83238039</v>
      </c>
      <c r="I44" s="119">
        <v>10962.62213277</v>
      </c>
      <c r="J44" s="119">
        <v>10711.73480178</v>
      </c>
      <c r="K44" s="191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</row>
    <row r="45" spans="1:33" x14ac:dyDescent="0.2">
      <c r="A45" s="83" t="s">
        <v>15</v>
      </c>
      <c r="B45" s="143">
        <f t="shared" ref="B45:H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2305193.6481051734</v>
      </c>
      <c r="G45" s="143">
        <f>SUM(G4:G44)-G36</f>
        <v>2300112.7283367277</v>
      </c>
      <c r="H45" s="143">
        <f t="shared" si="0"/>
        <v>1870237.3954850505</v>
      </c>
      <c r="I45" s="143">
        <v>2092956.0242620474</v>
      </c>
      <c r="J45" s="143">
        <f>SUM(J4:J44)-J36</f>
        <v>2089205.4066654756</v>
      </c>
    </row>
    <row r="46" spans="1:33" x14ac:dyDescent="0.2">
      <c r="A46" s="40" t="s">
        <v>29</v>
      </c>
      <c r="B46" s="41">
        <f t="shared" ref="B46:H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2306385.5602361732</v>
      </c>
      <c r="G46" s="41">
        <f>SUM(G4:G44)</f>
        <v>2301304.6404677276</v>
      </c>
      <c r="H46" s="41">
        <f t="shared" si="1"/>
        <v>1871441.0829800505</v>
      </c>
      <c r="I46" s="41">
        <v>2094147.9363930475</v>
      </c>
      <c r="J46" s="41">
        <f>SUM(J4:J44)</f>
        <v>2090397.3187964757</v>
      </c>
    </row>
    <row r="47" spans="1:33" x14ac:dyDescent="0.2">
      <c r="A47" s="169" t="s">
        <v>199</v>
      </c>
      <c r="B47" s="153"/>
      <c r="C47" s="196"/>
      <c r="D47" s="196"/>
      <c r="E47" s="196"/>
      <c r="F47" s="196"/>
      <c r="G47" s="220"/>
      <c r="H47" s="220"/>
      <c r="I47" s="219"/>
      <c r="J47" s="296"/>
    </row>
    <row r="48" spans="1:33" ht="13.5" thickBot="1" x14ac:dyDescent="0.25">
      <c r="A48" s="169" t="s">
        <v>250</v>
      </c>
      <c r="B48" s="153"/>
      <c r="C48" s="286"/>
      <c r="D48" s="286"/>
      <c r="E48" s="286"/>
      <c r="F48" s="286"/>
      <c r="G48" s="286"/>
      <c r="H48" s="286"/>
      <c r="I48" s="286"/>
      <c r="J48" s="297"/>
    </row>
    <row r="49" spans="1:33" x14ac:dyDescent="0.2">
      <c r="A49" s="170" t="s">
        <v>221</v>
      </c>
      <c r="B49" s="171"/>
      <c r="C49" s="171"/>
      <c r="D49" s="171"/>
      <c r="E49" s="171"/>
      <c r="F49" s="195"/>
      <c r="G49" s="195"/>
      <c r="H49" s="195"/>
      <c r="I49" s="195"/>
      <c r="J49" s="295"/>
    </row>
    <row r="50" spans="1:33" s="190" customFormat="1" x14ac:dyDescent="0.2">
      <c r="B50" s="192"/>
      <c r="D50" s="193"/>
      <c r="E50" s="193"/>
      <c r="F50" s="193"/>
      <c r="G50" s="194"/>
      <c r="H50" s="294"/>
      <c r="I50" s="191"/>
      <c r="J50" s="191"/>
      <c r="K50" s="191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</row>
    <row r="51" spans="1:33" s="162" customFormat="1" x14ac:dyDescent="0.2">
      <c r="K51" s="191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</row>
    <row r="52" spans="1:33" s="162" customFormat="1" x14ac:dyDescent="0.2">
      <c r="K52" s="191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</row>
    <row r="53" spans="1:33" s="162" customFormat="1" x14ac:dyDescent="0.2">
      <c r="K53" s="191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</row>
    <row r="54" spans="1:33" s="162" customFormat="1" x14ac:dyDescent="0.2">
      <c r="H54" s="294"/>
      <c r="I54" s="191"/>
      <c r="J54" s="191"/>
      <c r="K54" s="191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</row>
    <row r="55" spans="1:33" s="162" customFormat="1" x14ac:dyDescent="0.2">
      <c r="H55" s="294"/>
      <c r="I55" s="191"/>
      <c r="J55" s="191"/>
      <c r="K55" s="191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</row>
    <row r="56" spans="1:33" s="162" customFormat="1" x14ac:dyDescent="0.2">
      <c r="H56" s="294"/>
      <c r="I56" s="191"/>
      <c r="J56" s="191"/>
      <c r="K56" s="191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</row>
    <row r="57" spans="1:33" s="162" customFormat="1" x14ac:dyDescent="0.2">
      <c r="H57" s="294"/>
      <c r="I57" s="191"/>
      <c r="J57" s="191"/>
      <c r="K57" s="191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</row>
    <row r="58" spans="1:33" s="162" customFormat="1" x14ac:dyDescent="0.2">
      <c r="H58" s="294"/>
      <c r="I58" s="191"/>
      <c r="J58" s="191"/>
      <c r="K58" s="191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</row>
    <row r="59" spans="1:33" s="162" customFormat="1" x14ac:dyDescent="0.2">
      <c r="H59" s="294"/>
      <c r="I59" s="191"/>
      <c r="J59" s="191"/>
      <c r="K59" s="191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</row>
    <row r="60" spans="1:33" s="162" customFormat="1" x14ac:dyDescent="0.2">
      <c r="H60" s="294"/>
      <c r="I60" s="191"/>
      <c r="J60" s="191"/>
      <c r="K60" s="191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</row>
    <row r="61" spans="1:33" s="162" customFormat="1" x14ac:dyDescent="0.2">
      <c r="H61" s="294"/>
      <c r="I61" s="191"/>
      <c r="J61" s="191"/>
      <c r="K61" s="191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</row>
    <row r="62" spans="1:33" s="162" customFormat="1" x14ac:dyDescent="0.2">
      <c r="H62" s="294"/>
      <c r="I62" s="191"/>
      <c r="J62" s="191"/>
      <c r="K62" s="191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</row>
    <row r="63" spans="1:33" s="162" customFormat="1" x14ac:dyDescent="0.2">
      <c r="H63" s="294"/>
      <c r="I63" s="191"/>
      <c r="J63" s="191"/>
      <c r="K63" s="191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</row>
    <row r="64" spans="1:33" s="162" customFormat="1" x14ac:dyDescent="0.2">
      <c r="H64" s="294"/>
      <c r="I64" s="191"/>
      <c r="J64" s="191"/>
      <c r="K64" s="191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</row>
    <row r="65" spans="8:33" s="162" customFormat="1" x14ac:dyDescent="0.2">
      <c r="H65" s="294"/>
      <c r="I65" s="191"/>
      <c r="J65" s="191"/>
      <c r="K65" s="191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</row>
    <row r="66" spans="8:33" s="162" customFormat="1" x14ac:dyDescent="0.2">
      <c r="H66" s="294"/>
      <c r="I66" s="191"/>
      <c r="J66" s="191"/>
      <c r="K66" s="191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</row>
    <row r="67" spans="8:33" s="162" customFormat="1" x14ac:dyDescent="0.2">
      <c r="H67" s="294"/>
      <c r="I67" s="191"/>
      <c r="J67" s="191"/>
      <c r="K67" s="191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</row>
    <row r="68" spans="8:33" s="162" customFormat="1" x14ac:dyDescent="0.2">
      <c r="H68" s="294"/>
      <c r="I68" s="191"/>
      <c r="J68" s="191"/>
      <c r="K68" s="191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</row>
    <row r="69" spans="8:33" s="162" customFormat="1" x14ac:dyDescent="0.2">
      <c r="H69" s="294"/>
      <c r="I69" s="191"/>
      <c r="J69" s="191"/>
      <c r="K69" s="191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</row>
    <row r="70" spans="8:33" s="162" customFormat="1" x14ac:dyDescent="0.2">
      <c r="H70" s="294"/>
      <c r="I70" s="191"/>
      <c r="J70" s="191"/>
      <c r="K70" s="191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</row>
    <row r="71" spans="8:33" s="162" customFormat="1" x14ac:dyDescent="0.2">
      <c r="H71" s="294"/>
      <c r="I71" s="191"/>
      <c r="J71" s="191"/>
      <c r="K71" s="191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</row>
    <row r="72" spans="8:33" s="162" customFormat="1" x14ac:dyDescent="0.2">
      <c r="H72" s="294"/>
      <c r="I72" s="191"/>
      <c r="J72" s="191"/>
      <c r="K72" s="191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</row>
    <row r="73" spans="8:33" s="162" customFormat="1" x14ac:dyDescent="0.2">
      <c r="H73" s="294"/>
      <c r="I73" s="191"/>
      <c r="J73" s="191"/>
      <c r="K73" s="191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</row>
    <row r="74" spans="8:33" s="162" customFormat="1" x14ac:dyDescent="0.2">
      <c r="H74" s="294"/>
      <c r="I74" s="191"/>
      <c r="J74" s="191"/>
      <c r="K74" s="191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</row>
    <row r="75" spans="8:33" s="162" customFormat="1" x14ac:dyDescent="0.2">
      <c r="H75" s="294"/>
      <c r="I75" s="191"/>
      <c r="J75" s="191"/>
      <c r="K75" s="191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</row>
    <row r="76" spans="8:33" s="162" customFormat="1" x14ac:dyDescent="0.2">
      <c r="H76" s="294"/>
      <c r="I76" s="191"/>
      <c r="J76" s="191"/>
      <c r="K76" s="191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</row>
    <row r="77" spans="8:33" s="162" customFormat="1" x14ac:dyDescent="0.2">
      <c r="H77" s="294"/>
      <c r="I77" s="191"/>
      <c r="J77" s="191"/>
      <c r="K77" s="191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</row>
    <row r="78" spans="8:33" s="162" customFormat="1" x14ac:dyDescent="0.2">
      <c r="H78" s="294"/>
      <c r="I78" s="191"/>
      <c r="J78" s="191"/>
      <c r="K78" s="191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</row>
    <row r="79" spans="8:33" s="162" customFormat="1" x14ac:dyDescent="0.2">
      <c r="H79" s="294"/>
      <c r="I79" s="191"/>
      <c r="J79" s="191"/>
      <c r="K79" s="191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</row>
    <row r="80" spans="8:33" s="162" customFormat="1" x14ac:dyDescent="0.2">
      <c r="H80" s="294"/>
      <c r="I80" s="191"/>
      <c r="J80" s="191"/>
      <c r="K80" s="191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</row>
    <row r="81" spans="8:33" s="162" customFormat="1" x14ac:dyDescent="0.2">
      <c r="H81" s="294"/>
      <c r="I81" s="191"/>
      <c r="J81" s="191"/>
      <c r="K81" s="191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</row>
    <row r="82" spans="8:33" s="162" customFormat="1" x14ac:dyDescent="0.2">
      <c r="H82" s="294"/>
      <c r="I82" s="191"/>
      <c r="J82" s="191"/>
      <c r="K82" s="191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</row>
    <row r="83" spans="8:33" s="162" customFormat="1" x14ac:dyDescent="0.2">
      <c r="H83" s="294"/>
      <c r="I83" s="191"/>
      <c r="J83" s="191"/>
      <c r="K83" s="191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</row>
    <row r="84" spans="8:33" s="162" customFormat="1" x14ac:dyDescent="0.2">
      <c r="H84" s="294"/>
      <c r="I84" s="191"/>
      <c r="J84" s="191"/>
      <c r="K84" s="191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</row>
    <row r="85" spans="8:33" s="162" customFormat="1" x14ac:dyDescent="0.2">
      <c r="H85" s="294"/>
      <c r="I85" s="191"/>
      <c r="J85" s="191"/>
      <c r="K85" s="191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</row>
    <row r="86" spans="8:33" s="162" customFormat="1" x14ac:dyDescent="0.2">
      <c r="H86" s="294"/>
      <c r="I86" s="191"/>
      <c r="J86" s="191"/>
      <c r="K86" s="191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</row>
    <row r="87" spans="8:33" s="162" customFormat="1" x14ac:dyDescent="0.2">
      <c r="H87" s="294"/>
      <c r="I87" s="191"/>
      <c r="J87" s="191"/>
      <c r="K87" s="191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</row>
    <row r="88" spans="8:33" s="162" customFormat="1" x14ac:dyDescent="0.2">
      <c r="H88" s="294"/>
      <c r="I88" s="191"/>
      <c r="J88" s="191"/>
      <c r="K88" s="191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</row>
    <row r="89" spans="8:33" s="162" customFormat="1" x14ac:dyDescent="0.2">
      <c r="H89" s="294"/>
      <c r="I89" s="191"/>
      <c r="J89" s="191"/>
      <c r="K89" s="191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</row>
    <row r="90" spans="8:33" s="162" customFormat="1" x14ac:dyDescent="0.2">
      <c r="H90" s="294"/>
      <c r="I90" s="191"/>
      <c r="J90" s="191"/>
      <c r="K90" s="191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</row>
    <row r="91" spans="8:33" s="162" customFormat="1" x14ac:dyDescent="0.2">
      <c r="H91" s="294"/>
      <c r="I91" s="191"/>
      <c r="J91" s="191"/>
      <c r="K91" s="191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</row>
    <row r="92" spans="8:33" s="162" customFormat="1" x14ac:dyDescent="0.2">
      <c r="H92" s="294"/>
      <c r="I92" s="191"/>
      <c r="J92" s="191"/>
      <c r="K92" s="191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</row>
    <row r="93" spans="8:33" s="162" customFormat="1" x14ac:dyDescent="0.2">
      <c r="H93" s="294"/>
      <c r="I93" s="191"/>
      <c r="J93" s="191"/>
      <c r="K93" s="191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</row>
    <row r="94" spans="8:33" s="162" customFormat="1" x14ac:dyDescent="0.2">
      <c r="H94" s="294"/>
      <c r="I94" s="191"/>
      <c r="J94" s="191"/>
      <c r="K94" s="191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J74"/>
  <sheetViews>
    <sheetView zoomScale="70" zoomScaleNormal="70" workbookViewId="0">
      <selection activeCell="A27" sqref="A27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5" t="s">
        <v>120</v>
      </c>
      <c r="B1" s="355"/>
      <c r="C1" s="355"/>
      <c r="D1" s="355"/>
      <c r="E1" s="355"/>
      <c r="F1" s="355"/>
      <c r="G1" s="357"/>
      <c r="H1" s="362"/>
      <c r="I1" s="358"/>
      <c r="J1" s="363"/>
    </row>
    <row r="2" spans="1:10" ht="27.75" customHeight="1" x14ac:dyDescent="0.2">
      <c r="A2" s="364" t="s">
        <v>254</v>
      </c>
      <c r="B2" s="364"/>
      <c r="C2" s="364"/>
      <c r="D2" s="364"/>
      <c r="E2" s="364"/>
      <c r="F2" s="364"/>
      <c r="G2" s="365"/>
      <c r="H2" s="362" t="s">
        <v>249</v>
      </c>
      <c r="I2" s="358"/>
      <c r="J2" s="363"/>
    </row>
    <row r="3" spans="1:10" ht="38.25" x14ac:dyDescent="0.2">
      <c r="A3" s="311" t="s">
        <v>130</v>
      </c>
      <c r="B3" s="312">
        <v>2015</v>
      </c>
      <c r="C3" s="313">
        <v>2016</v>
      </c>
      <c r="D3" s="313">
        <v>2017</v>
      </c>
      <c r="E3" s="313">
        <v>2018</v>
      </c>
      <c r="F3" s="314" t="s">
        <v>258</v>
      </c>
      <c r="G3" s="315" t="s">
        <v>260</v>
      </c>
      <c r="H3" s="316">
        <v>2018</v>
      </c>
      <c r="I3" s="314" t="s">
        <v>258</v>
      </c>
      <c r="J3" s="317" t="s">
        <v>260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1068.7203360000001</v>
      </c>
      <c r="G4" s="139">
        <v>1078.2736890000001</v>
      </c>
      <c r="H4" s="273">
        <v>719.73779969999998</v>
      </c>
      <c r="I4" s="56">
        <v>1068.7203356</v>
      </c>
      <c r="J4" s="274">
        <v>1078.2736886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3760.8576477000001</v>
      </c>
      <c r="G5" s="119">
        <v>3789.0303696000001</v>
      </c>
      <c r="H5" s="275">
        <v>3533.9068631</v>
      </c>
      <c r="I5" s="58">
        <v>3595.5622259222469</v>
      </c>
      <c r="J5" s="276">
        <v>3623.113860387019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5"/>
      <c r="I6" s="58"/>
      <c r="J6" s="276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259.82136279999997</v>
      </c>
      <c r="G7" s="276">
        <v>262.34110329999999</v>
      </c>
      <c r="H7" s="275">
        <v>736.22973737999996</v>
      </c>
      <c r="I7" s="58">
        <v>259.82136284000001</v>
      </c>
      <c r="J7" s="276">
        <v>262.34110333000001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86482.575650440005</v>
      </c>
      <c r="G8" s="140">
        <v>88173.97251408</v>
      </c>
      <c r="H8" s="277">
        <v>66357.395156002007</v>
      </c>
      <c r="I8" s="59">
        <v>77957.663401645594</v>
      </c>
      <c r="J8" s="278">
        <v>79548.39863711955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139.32277098</v>
      </c>
      <c r="G9" s="119">
        <v>541.39477994000003</v>
      </c>
      <c r="H9" s="275">
        <v>367.13232319999997</v>
      </c>
      <c r="I9" s="58">
        <v>139.32277095000001</v>
      </c>
      <c r="J9" s="276">
        <v>541.39477994000003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8001.8048208999999</v>
      </c>
      <c r="G10" s="141">
        <v>8356.5112055999998</v>
      </c>
      <c r="H10" s="279">
        <v>5108.2578978000001</v>
      </c>
      <c r="I10" s="60">
        <v>8001.80482106</v>
      </c>
      <c r="J10" s="280">
        <v>8356.5112055999998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6710.7485614099996</v>
      </c>
      <c r="G11" s="119">
        <v>6737.2326882199995</v>
      </c>
      <c r="H11" s="275">
        <v>6192.21750892</v>
      </c>
      <c r="I11" s="58">
        <v>6710.7485614099996</v>
      </c>
      <c r="J11" s="276">
        <v>6737.2326882199995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223602.58078609727</v>
      </c>
      <c r="G12" s="119">
        <v>220075.01809840748</v>
      </c>
      <c r="H12" s="275">
        <v>207961.39807489846</v>
      </c>
      <c r="I12" s="58">
        <v>208040.34342983243</v>
      </c>
      <c r="J12" s="276">
        <v>206388.89527746744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242.963232</v>
      </c>
      <c r="G13" s="119">
        <v>241.041616</v>
      </c>
      <c r="H13" s="275">
        <v>206.74749700000001</v>
      </c>
      <c r="I13" s="58">
        <v>242.963232</v>
      </c>
      <c r="J13" s="276">
        <v>241.041616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37638.808417</v>
      </c>
      <c r="G14" s="119">
        <v>37650.307605000002</v>
      </c>
      <c r="H14" s="275">
        <v>17139.733208170001</v>
      </c>
      <c r="I14" s="58">
        <v>22748.987025390001</v>
      </c>
      <c r="J14" s="276">
        <v>22769.391470009999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1187.089813</v>
      </c>
      <c r="G15" s="272">
        <v>1154.1493129999999</v>
      </c>
      <c r="H15" s="281">
        <v>1446.9296899999999</v>
      </c>
      <c r="I15" s="138">
        <v>1187.089813</v>
      </c>
      <c r="J15" s="282">
        <v>1154.1493129999999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249.330064169298</v>
      </c>
      <c r="G16" s="272">
        <v>278.81194980210074</v>
      </c>
      <c r="H16" s="281">
        <v>61.656566269999999</v>
      </c>
      <c r="I16" s="138">
        <v>249.33005839671696</v>
      </c>
      <c r="J16" s="282">
        <v>278.81195428654308</v>
      </c>
    </row>
    <row r="17" spans="1:10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245.69302400000001</v>
      </c>
      <c r="G17" s="272">
        <v>245.99708200000001</v>
      </c>
      <c r="H17" s="281">
        <v>247.86173600000001</v>
      </c>
      <c r="I17" s="138">
        <v>245.69302400000001</v>
      </c>
      <c r="J17" s="282">
        <v>245.99708200000001</v>
      </c>
    </row>
    <row r="18" spans="1:10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14096.480995</v>
      </c>
      <c r="G18" s="119">
        <v>14051.521624000001</v>
      </c>
      <c r="H18" s="275">
        <v>11838.063186490001</v>
      </c>
      <c r="I18" s="58">
        <v>12897.30628814</v>
      </c>
      <c r="J18" s="276">
        <v>12842.945409690001</v>
      </c>
    </row>
    <row r="19" spans="1:10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2882.6064179099999</v>
      </c>
      <c r="G19" s="119">
        <v>2638.8734274200001</v>
      </c>
      <c r="H19" s="275">
        <v>2894.2766131200001</v>
      </c>
      <c r="I19" s="58">
        <v>2681.0338426600001</v>
      </c>
      <c r="J19" s="276">
        <v>2438.1778846698999</v>
      </c>
    </row>
    <row r="20" spans="1:10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/>
      <c r="H20" s="275"/>
      <c r="I20" s="58"/>
      <c r="J20" s="276"/>
    </row>
    <row r="21" spans="1:10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4009.5583299999998</v>
      </c>
      <c r="G21" s="119">
        <v>3991.2103430000002</v>
      </c>
      <c r="H21" s="275">
        <v>3550.9635320000002</v>
      </c>
      <c r="I21" s="58">
        <v>4009.5583299999998</v>
      </c>
      <c r="J21" s="276">
        <v>3991.2103430000002</v>
      </c>
    </row>
    <row r="22" spans="1:10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7097.0309078399996</v>
      </c>
      <c r="G22" s="139">
        <v>6978.7931191899997</v>
      </c>
      <c r="H22" s="275">
        <v>8428.05080198</v>
      </c>
      <c r="I22" s="58">
        <v>7097.0309079899998</v>
      </c>
      <c r="J22" s="276">
        <v>6978.7931191899997</v>
      </c>
    </row>
    <row r="23" spans="1:10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42.023094</v>
      </c>
      <c r="G23" s="139">
        <v>41.747900000000001</v>
      </c>
      <c r="H23" s="275">
        <v>29.453568000000001</v>
      </c>
      <c r="I23" s="58">
        <v>42.023094</v>
      </c>
      <c r="J23" s="276">
        <v>41.747900000000001</v>
      </c>
    </row>
    <row r="24" spans="1:10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87574.287294995884</v>
      </c>
      <c r="G24" s="139">
        <v>88046.238321477271</v>
      </c>
      <c r="H24" s="275">
        <v>59291.344532689669</v>
      </c>
      <c r="I24" s="58">
        <v>67272.397288490436</v>
      </c>
      <c r="J24" s="276">
        <v>67628.217826301101</v>
      </c>
    </row>
    <row r="25" spans="1:10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4354.5485554999996</v>
      </c>
      <c r="G25" s="139">
        <v>4411.0855650000003</v>
      </c>
      <c r="H25" s="275">
        <v>3554.3736742999999</v>
      </c>
      <c r="I25" s="58">
        <v>4354.5485555400001</v>
      </c>
      <c r="J25" s="276">
        <v>4411.0855650000003</v>
      </c>
    </row>
    <row r="26" spans="1:10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34296.981003749999</v>
      </c>
      <c r="G26" s="139">
        <v>34445.793639639996</v>
      </c>
      <c r="H26" s="275">
        <v>26399.732773250002</v>
      </c>
      <c r="I26" s="58">
        <v>34296.981004879999</v>
      </c>
      <c r="J26" s="276">
        <v>34445.793639639996</v>
      </c>
    </row>
    <row r="27" spans="1:10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6132.3101539999998</v>
      </c>
      <c r="G27" s="139">
        <v>6142.6133460000001</v>
      </c>
      <c r="H27" s="275">
        <v>5171.640539</v>
      </c>
      <c r="I27" s="58">
        <v>5645.0553730000001</v>
      </c>
      <c r="J27" s="276">
        <v>5682.974725</v>
      </c>
    </row>
    <row r="28" spans="1:10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23452.642276999999</v>
      </c>
      <c r="G28" s="139">
        <v>23942.191347</v>
      </c>
      <c r="H28" s="275">
        <v>21142.102191329999</v>
      </c>
      <c r="I28" s="58">
        <v>23452.642277390001</v>
      </c>
      <c r="J28" s="276">
        <v>23942.191345790001</v>
      </c>
    </row>
    <row r="29" spans="1:10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5"/>
      <c r="I29" s="58"/>
      <c r="J29" s="276"/>
    </row>
    <row r="30" spans="1:10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478.93489799999998</v>
      </c>
      <c r="G30" s="139">
        <v>462.81584400000003</v>
      </c>
      <c r="H30" s="275">
        <v>481.26369690000001</v>
      </c>
      <c r="I30" s="58">
        <v>478.93489849999997</v>
      </c>
      <c r="J30" s="276">
        <v>462.81584379999998</v>
      </c>
    </row>
    <row r="31" spans="1:10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258.48515845999998</v>
      </c>
      <c r="G31" s="139">
        <v>249.22727728000001</v>
      </c>
      <c r="H31" s="275">
        <v>173.12094164000001</v>
      </c>
      <c r="I31" s="58">
        <v>258.48515847629932</v>
      </c>
      <c r="J31" s="276">
        <v>249.22727724651901</v>
      </c>
    </row>
    <row r="32" spans="1:10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177008.97962999999</v>
      </c>
      <c r="G32" s="139">
        <v>177336.395239</v>
      </c>
      <c r="H32" s="275">
        <v>151963.71763229999</v>
      </c>
      <c r="I32" s="58">
        <v>171302.53833941001</v>
      </c>
      <c r="J32" s="276">
        <v>171602.83802066001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162672.9370207515</v>
      </c>
      <c r="G33" s="139">
        <v>165452.58875582714</v>
      </c>
      <c r="H33" s="275">
        <v>87839.920615666342</v>
      </c>
      <c r="I33" s="58">
        <v>101580.53056547021</v>
      </c>
      <c r="J33" s="276">
        <v>103702.12524691445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16816.8717034</v>
      </c>
      <c r="G34" s="139">
        <v>17051.324159799999</v>
      </c>
      <c r="H34" s="275">
        <v>9975.13159395</v>
      </c>
      <c r="I34" s="58">
        <v>12727.468283579999</v>
      </c>
      <c r="J34" s="276">
        <v>12948.494333590001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7521.2779620000001</v>
      </c>
      <c r="G35" s="139">
        <v>7580.7419399999999</v>
      </c>
      <c r="H35" s="275">
        <v>8499.9238935199992</v>
      </c>
      <c r="I35" s="58">
        <v>7423.2561728299997</v>
      </c>
      <c r="J35" s="276">
        <v>7513.8339679700002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1191.912131</v>
      </c>
      <c r="G36" s="119">
        <v>1191.912131</v>
      </c>
      <c r="H36" s="275">
        <v>1203.6874949999999</v>
      </c>
      <c r="I36" s="58">
        <v>1191.912131</v>
      </c>
      <c r="J36" s="276">
        <v>1191.912131</v>
      </c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53550.503463269997</v>
      </c>
      <c r="G37" s="139">
        <v>52758.994867059999</v>
      </c>
      <c r="H37" s="275">
        <v>42365.394253660001</v>
      </c>
      <c r="I37" s="58">
        <v>47864.178741750002</v>
      </c>
      <c r="J37" s="276">
        <v>47024.994226870003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565.55941199999995</v>
      </c>
      <c r="G38" s="119">
        <v>565.926151</v>
      </c>
      <c r="H38" s="275">
        <v>453.60370999999998</v>
      </c>
      <c r="I38" s="58">
        <v>565.55941199999995</v>
      </c>
      <c r="J38" s="276">
        <v>565.926151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1299.3808504000001</v>
      </c>
      <c r="G39" s="119">
        <v>1281.0344731</v>
      </c>
      <c r="H39" s="275">
        <v>1045.9692055</v>
      </c>
      <c r="I39" s="58">
        <v>1299.3808504256999</v>
      </c>
      <c r="J39" s="276">
        <v>1281.034473101598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672.39696449999997</v>
      </c>
      <c r="G40" s="119">
        <v>687.2499636</v>
      </c>
      <c r="H40" s="275">
        <v>613.27205786000002</v>
      </c>
      <c r="I40" s="58">
        <v>672.39696451999998</v>
      </c>
      <c r="J40" s="276">
        <v>687.24996362000002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44782.123714430003</v>
      </c>
      <c r="G41" s="119">
        <v>44751.883887900003</v>
      </c>
      <c r="H41" s="275">
        <v>38997.422114000001</v>
      </c>
      <c r="I41" s="58">
        <v>41658.576564909999</v>
      </c>
      <c r="J41" s="276">
        <v>41525.398982840001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1418.7749659999999</v>
      </c>
      <c r="G42" s="119">
        <v>1410.425305</v>
      </c>
      <c r="H42" s="275">
        <v>83.287519349999997</v>
      </c>
      <c r="I42" s="58">
        <v>83.257422489999996</v>
      </c>
      <c r="J42" s="276">
        <v>80.200804869999999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5395.6070904999997</v>
      </c>
      <c r="G43" s="119">
        <v>5303.3990033999999</v>
      </c>
      <c r="H43" s="275">
        <v>5590.5051868500004</v>
      </c>
      <c r="I43" s="58">
        <v>5395.6070903815271</v>
      </c>
      <c r="J43" s="276">
        <v>5303.3990029626675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9968.8332850000006</v>
      </c>
      <c r="G44" s="119">
        <v>9671.6407849999996</v>
      </c>
      <c r="H44" s="275">
        <v>8822.9018156900001</v>
      </c>
      <c r="I44" s="58">
        <v>9830.3565416700003</v>
      </c>
      <c r="J44" s="276">
        <v>9570.8552931800004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1035939.4516352038</v>
      </c>
      <c r="G45" s="70">
        <v>1037837.7982986438</v>
      </c>
      <c r="H45" s="262">
        <v>809284.63970748626</v>
      </c>
      <c r="I45" s="70">
        <v>893337.1540305512</v>
      </c>
      <c r="J45" s="283">
        <v>896147.08402286679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903.60689000000002</v>
      </c>
      <c r="G46" s="139">
        <v>903.23056099999997</v>
      </c>
      <c r="H46" s="273">
        <v>712.617929</v>
      </c>
      <c r="I46" s="56">
        <v>903.60689049999996</v>
      </c>
      <c r="J46" s="274">
        <v>903.23056129999998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4607.7288607540004</v>
      </c>
      <c r="G47" s="139">
        <v>4632.691169621</v>
      </c>
      <c r="H47" s="273">
        <v>5630.6029214618165</v>
      </c>
      <c r="I47" s="56">
        <v>4607.7288599441399</v>
      </c>
      <c r="J47" s="274">
        <v>4632.6911695501849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196783.91491758171</v>
      </c>
      <c r="G48" s="139">
        <v>197887.19950668595</v>
      </c>
      <c r="H48" s="273">
        <v>170573.72292605037</v>
      </c>
      <c r="I48" s="56">
        <v>196485.20211024035</v>
      </c>
      <c r="J48" s="274">
        <v>197588.27164220344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254.30541099999999</v>
      </c>
      <c r="G49" s="119">
        <v>251.681613</v>
      </c>
      <c r="H49" s="275">
        <v>291.45821139999998</v>
      </c>
      <c r="I49" s="58">
        <v>171.15456903</v>
      </c>
      <c r="J49" s="276">
        <v>168.72904836999999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2042.0495519999999</v>
      </c>
      <c r="G50" s="119">
        <v>2179.7323959999999</v>
      </c>
      <c r="H50" s="275">
        <v>1646.9720749999999</v>
      </c>
      <c r="I50" s="58">
        <v>2042.0495519999999</v>
      </c>
      <c r="J50" s="276">
        <v>2179.7323959999999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273.23580500000003</v>
      </c>
      <c r="G51" s="119">
        <v>270.68356999999997</v>
      </c>
      <c r="H51" s="275">
        <v>219.77428</v>
      </c>
      <c r="I51" s="58">
        <v>273.23580500000003</v>
      </c>
      <c r="J51" s="276">
        <v>270.68356999999997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1011.1638799999999</v>
      </c>
      <c r="G52" s="119">
        <v>1099.8880779000001</v>
      </c>
      <c r="H52" s="275">
        <v>1245.4481080200001</v>
      </c>
      <c r="I52" s="58">
        <v>1011.16388001</v>
      </c>
      <c r="J52" s="276">
        <v>1099.8880779000001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3569.78440834</v>
      </c>
      <c r="G53" s="119">
        <v>3532.9078283600002</v>
      </c>
      <c r="H53" s="273">
        <v>3521.8953505099998</v>
      </c>
      <c r="I53" s="56">
        <v>3569.7844085199999</v>
      </c>
      <c r="J53" s="274">
        <v>3532.9078279700002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19161.406718999999</v>
      </c>
      <c r="G54" s="119">
        <v>18906.153473999999</v>
      </c>
      <c r="H54" s="273">
        <v>17479.169782699999</v>
      </c>
      <c r="I54" s="56">
        <v>17554.036363300002</v>
      </c>
      <c r="J54" s="274">
        <v>17308.867710499999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631287.14524485869</v>
      </c>
      <c r="G55" s="119">
        <v>625121.19969051646</v>
      </c>
      <c r="H55" s="273">
        <v>501941.78013785538</v>
      </c>
      <c r="I55" s="56">
        <v>568009.65801848227</v>
      </c>
      <c r="J55" s="274">
        <v>562218.57185225165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317639.35511080001</v>
      </c>
      <c r="G56" s="139">
        <v>316148.88203099999</v>
      </c>
      <c r="H56" s="273">
        <v>279339.65462848998</v>
      </c>
      <c r="I56" s="56">
        <v>317639.35511365999</v>
      </c>
      <c r="J56" s="274">
        <v>316148.88203039998</v>
      </c>
    </row>
    <row r="57" spans="1:10" x14ac:dyDescent="0.2">
      <c r="A57" s="55" t="s">
        <v>203</v>
      </c>
      <c r="B57" s="58"/>
      <c r="C57" s="325">
        <v>857</v>
      </c>
      <c r="D57" s="56"/>
      <c r="E57" s="56"/>
      <c r="F57" s="56"/>
      <c r="G57" s="139"/>
      <c r="H57" s="273"/>
      <c r="I57" s="56"/>
      <c r="J57" s="274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19616.656842853688</v>
      </c>
      <c r="G58" s="139">
        <v>19660.507037352345</v>
      </c>
      <c r="H58" s="273">
        <v>17249.269722993238</v>
      </c>
      <c r="I58" s="56">
        <v>19616.656808962412</v>
      </c>
      <c r="J58" s="274">
        <v>19660.507037301799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5"/>
      <c r="I59" s="58"/>
      <c r="J59" s="276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1292.7608794</v>
      </c>
      <c r="G60" s="139">
        <v>1293.7148273</v>
      </c>
      <c r="H60" s="273">
        <v>1133.46919641</v>
      </c>
      <c r="I60" s="56">
        <v>1292.76087934</v>
      </c>
      <c r="J60" s="274">
        <v>1293.7148273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3865.4495076117696</v>
      </c>
      <c r="G61" s="139">
        <v>3847.6449071749498</v>
      </c>
      <c r="H61" s="273">
        <v>4090.8368716649379</v>
      </c>
      <c r="I61" s="56">
        <v>3865.4494766768853</v>
      </c>
      <c r="J61" s="274">
        <v>3847.6449068294287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1132.2655910000001</v>
      </c>
      <c r="G62" s="139">
        <v>1140.8795090000001</v>
      </c>
      <c r="H62" s="273">
        <v>1546.9305647000001</v>
      </c>
      <c r="I62" s="56">
        <v>1132.2655910999999</v>
      </c>
      <c r="J62" s="274">
        <v>1140.8795086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1203440.8296202</v>
      </c>
      <c r="G63" s="168">
        <v>1196876.9961989108</v>
      </c>
      <c r="H63" s="262">
        <v>1006623.6027062559</v>
      </c>
      <c r="I63" s="70">
        <v>1138174.1083267662</v>
      </c>
      <c r="J63" s="283">
        <v>1131995.2021664765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56371.831886924476</v>
      </c>
      <c r="G64" s="139">
        <v>55893.045776315092</v>
      </c>
      <c r="H64" s="273">
        <v>47284.024389057544</v>
      </c>
      <c r="I64" s="56">
        <v>53629.952633586792</v>
      </c>
      <c r="J64" s="274">
        <v>53208.996481189577</v>
      </c>
    </row>
    <row r="65" spans="1:10" x14ac:dyDescent="0.2">
      <c r="A65" s="103" t="s">
        <v>259</v>
      </c>
      <c r="B65" s="325"/>
      <c r="C65" s="325"/>
      <c r="D65" s="325"/>
      <c r="E65" s="325"/>
      <c r="F65" s="208">
        <v>823.72489499999995</v>
      </c>
      <c r="G65" s="208">
        <v>827.32311500000003</v>
      </c>
      <c r="H65" s="273"/>
      <c r="I65" s="325">
        <v>813.24589470000001</v>
      </c>
      <c r="J65" s="274">
        <v>816.84311720000005</v>
      </c>
    </row>
    <row r="66" spans="1:10" x14ac:dyDescent="0.2">
      <c r="A66" s="55" t="s">
        <v>200</v>
      </c>
      <c r="B66" s="56"/>
      <c r="C66" s="56">
        <v>10.032375881502976</v>
      </c>
      <c r="D66" s="56">
        <v>23.051094140076327</v>
      </c>
      <c r="E66" s="56">
        <v>23.389716452082915</v>
      </c>
      <c r="F66" s="56">
        <v>10.481841103476601</v>
      </c>
      <c r="G66" s="139">
        <v>10.500477731158609</v>
      </c>
      <c r="H66" s="273">
        <v>23.389716532656792</v>
      </c>
      <c r="I66" s="56">
        <v>10.481840952992838</v>
      </c>
      <c r="J66" s="274">
        <v>10.500477655612913</v>
      </c>
    </row>
    <row r="67" spans="1:10" x14ac:dyDescent="0.2">
      <c r="A67" s="55" t="s">
        <v>107</v>
      </c>
      <c r="B67" s="58">
        <v>6970</v>
      </c>
      <c r="C67" s="56">
        <v>6942.2358001550365</v>
      </c>
      <c r="D67" s="56">
        <v>8285.6748911003288</v>
      </c>
      <c r="E67" s="56">
        <v>7053.8376087251454</v>
      </c>
      <c r="F67" s="56">
        <v>7416.266967817799</v>
      </c>
      <c r="G67" s="139">
        <v>7443.714276046986</v>
      </c>
      <c r="H67" s="273">
        <v>5657.8087017233802</v>
      </c>
      <c r="I67" s="56">
        <v>5800.0203094325425</v>
      </c>
      <c r="J67" s="274">
        <v>5803.4302061913149</v>
      </c>
    </row>
    <row r="68" spans="1:10" x14ac:dyDescent="0.2">
      <c r="A68" s="55" t="s">
        <v>108</v>
      </c>
      <c r="B68" s="58">
        <v>2520</v>
      </c>
      <c r="C68" s="56">
        <v>2711.0873310913457</v>
      </c>
      <c r="D68" s="56">
        <v>2977.2609624374113</v>
      </c>
      <c r="E68" s="56">
        <v>1363.9302645197281</v>
      </c>
      <c r="F68" s="56">
        <v>1191.0612589241455</v>
      </c>
      <c r="G68" s="139">
        <v>1192.8300580799057</v>
      </c>
      <c r="H68" s="273">
        <v>1363.9302639949267</v>
      </c>
      <c r="I68" s="56">
        <v>1191.061226057828</v>
      </c>
      <c r="J68" s="274">
        <v>1192.8300578960743</v>
      </c>
    </row>
    <row r="69" spans="1:10" x14ac:dyDescent="0.2">
      <c r="A69" s="103" t="s">
        <v>261</v>
      </c>
      <c r="B69" s="326"/>
      <c r="C69" s="325"/>
      <c r="D69" s="325"/>
      <c r="E69" s="325"/>
      <c r="F69" s="325"/>
      <c r="G69" s="139">
        <v>30.520136000000001</v>
      </c>
      <c r="H69" s="329"/>
      <c r="I69" s="330"/>
      <c r="J69" s="331">
        <v>30.520136000000001</v>
      </c>
    </row>
    <row r="70" spans="1:10" x14ac:dyDescent="0.2">
      <c r="A70" s="87" t="s">
        <v>118</v>
      </c>
      <c r="B70" s="70">
        <v>42359</v>
      </c>
      <c r="C70" s="70">
        <v>50097.213172867472</v>
      </c>
      <c r="D70" s="70">
        <v>55924.045016448821</v>
      </c>
      <c r="E70" s="70">
        <v>58172.573483098859</v>
      </c>
      <c r="F70" s="70">
        <v>65813.366849769896</v>
      </c>
      <c r="G70" s="168">
        <v>65397.933839173136</v>
      </c>
      <c r="H70" s="284">
        <v>54329.153071308501</v>
      </c>
      <c r="I70" s="61">
        <v>61444.761904730149</v>
      </c>
      <c r="J70" s="285">
        <v>61063.120476132586</v>
      </c>
    </row>
    <row r="71" spans="1:10" x14ac:dyDescent="0.2">
      <c r="A71" s="84" t="s">
        <v>143</v>
      </c>
      <c r="B71" s="85"/>
      <c r="C71" s="85"/>
      <c r="D71" s="85"/>
      <c r="E71" s="85"/>
      <c r="F71" s="85"/>
    </row>
    <row r="72" spans="1:10" x14ac:dyDescent="0.2">
      <c r="A72" s="84" t="s">
        <v>250</v>
      </c>
      <c r="B72" s="85"/>
      <c r="C72" s="85"/>
      <c r="D72" s="85"/>
      <c r="E72" s="85"/>
      <c r="F72" s="85"/>
      <c r="G72" s="28"/>
      <c r="J72" s="28"/>
    </row>
    <row r="73" spans="1:10" x14ac:dyDescent="0.2">
      <c r="B73" s="28"/>
    </row>
    <row r="74" spans="1:10" x14ac:dyDescent="0.2">
      <c r="B74" s="28"/>
      <c r="G74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E118"/>
  <sheetViews>
    <sheetView zoomScale="75" zoomScaleNormal="75" workbookViewId="0">
      <selection activeCell="A7" sqref="A7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5" width="10.28515625" customWidth="1"/>
    <col min="6" max="6" width="12.7109375" bestFit="1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31" width="9.140625" style="161"/>
  </cols>
  <sheetData>
    <row r="1" spans="1:11" ht="23.25" customHeight="1" x14ac:dyDescent="0.2">
      <c r="A1" s="355" t="s">
        <v>129</v>
      </c>
      <c r="B1" s="355"/>
      <c r="C1" s="355"/>
      <c r="D1" s="355"/>
      <c r="E1" s="355"/>
      <c r="F1" s="355"/>
      <c r="G1" s="355"/>
      <c r="H1" s="370"/>
      <c r="I1" s="368"/>
      <c r="J1" s="369"/>
      <c r="K1" s="369"/>
    </row>
    <row r="2" spans="1:11" ht="23.25" customHeight="1" x14ac:dyDescent="0.2">
      <c r="A2" s="373" t="s">
        <v>253</v>
      </c>
      <c r="B2" s="373"/>
      <c r="C2" s="373"/>
      <c r="D2" s="373"/>
      <c r="E2" s="373"/>
      <c r="F2" s="373"/>
      <c r="G2" s="373"/>
      <c r="H2" s="374"/>
      <c r="I2" s="371" t="s">
        <v>252</v>
      </c>
      <c r="J2" s="372"/>
      <c r="K2" s="372"/>
    </row>
    <row r="3" spans="1:11" ht="62.2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 t="s">
        <v>258</v>
      </c>
      <c r="G3" s="122" t="s">
        <v>260</v>
      </c>
      <c r="H3" s="293" t="s">
        <v>244</v>
      </c>
      <c r="I3" s="292" t="s">
        <v>258</v>
      </c>
      <c r="J3" s="122" t="s">
        <v>260</v>
      </c>
      <c r="K3" s="122" t="s">
        <v>244</v>
      </c>
    </row>
    <row r="4" spans="1:11" ht="13.5" customHeight="1" x14ac:dyDescent="0.2">
      <c r="A4" t="s">
        <v>218</v>
      </c>
      <c r="D4" s="131">
        <v>484.36183620000003</v>
      </c>
      <c r="E4" s="172">
        <v>257.82714800000002</v>
      </c>
      <c r="F4" s="131">
        <v>52.570155999999997</v>
      </c>
      <c r="G4" s="131">
        <v>32.248918000000003</v>
      </c>
      <c r="H4" s="131">
        <v>375.237797</v>
      </c>
      <c r="I4" s="258">
        <v>52.570155999999997</v>
      </c>
      <c r="J4" s="172">
        <v>32.248918000000003</v>
      </c>
      <c r="K4" s="172">
        <v>375.237797</v>
      </c>
    </row>
    <row r="5" spans="1:11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1.13425</v>
      </c>
      <c r="G5" s="172">
        <v>-19.416499999999999</v>
      </c>
      <c r="H5" s="172">
        <v>-224.10540047999999</v>
      </c>
      <c r="I5" s="258">
        <v>6.8805665200000004</v>
      </c>
      <c r="J5" s="172">
        <v>-30.90913304</v>
      </c>
      <c r="K5" s="172">
        <v>-229.85171696</v>
      </c>
    </row>
    <row r="6" spans="1:11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258"/>
      <c r="J6" s="172"/>
      <c r="K6" s="172"/>
    </row>
    <row r="7" spans="1:11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>
        <v>1.5394218</v>
      </c>
      <c r="G7" s="172">
        <v>4.2203230999999999</v>
      </c>
      <c r="H7" s="172">
        <v>-588.48722399999997</v>
      </c>
      <c r="I7" s="258">
        <v>1.5394218</v>
      </c>
      <c r="J7" s="172">
        <v>4.2203230999999999</v>
      </c>
      <c r="K7" s="172">
        <v>-588.48722400999998</v>
      </c>
    </row>
    <row r="8" spans="1:11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484.53045483</v>
      </c>
      <c r="G8" s="167">
        <v>1779.48391889</v>
      </c>
      <c r="H8" s="167">
        <v>12791.48684446</v>
      </c>
      <c r="I8" s="258">
        <v>629.80430672</v>
      </c>
      <c r="J8" s="172">
        <v>1916.3844950800001</v>
      </c>
      <c r="K8" s="172">
        <v>11031.632593009999</v>
      </c>
    </row>
    <row r="9" spans="1:11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-44.333748749999998</v>
      </c>
      <c r="G9" s="172">
        <v>399.75976700000001</v>
      </c>
      <c r="H9" s="172">
        <v>180.32928896000001</v>
      </c>
      <c r="I9" s="258">
        <v>-44.333748780000001</v>
      </c>
      <c r="J9" s="172">
        <v>399.75976702999998</v>
      </c>
      <c r="K9" s="172">
        <v>180.32928896000001</v>
      </c>
    </row>
    <row r="10" spans="1:11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480.44663000000003</v>
      </c>
      <c r="G10" s="172">
        <v>232.93343995999999</v>
      </c>
      <c r="H10" s="172">
        <v>2634.3406764299998</v>
      </c>
      <c r="I10" s="258">
        <v>480.44662978999997</v>
      </c>
      <c r="J10" s="172">
        <v>232.93344017000001</v>
      </c>
      <c r="K10" s="172">
        <v>2634.3406764299998</v>
      </c>
    </row>
    <row r="11" spans="1:11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-4.0034748699999998</v>
      </c>
      <c r="G11" s="172">
        <v>-54.262445810000003</v>
      </c>
      <c r="H11" s="172">
        <v>-398.55427795999998</v>
      </c>
      <c r="I11" s="258">
        <v>-4.0034748699999998</v>
      </c>
      <c r="J11" s="172">
        <v>-54.262445810000003</v>
      </c>
      <c r="K11" s="172">
        <v>-398.55427795999998</v>
      </c>
    </row>
    <row r="12" spans="1:11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-1753.2885812343268</v>
      </c>
      <c r="G12" s="172">
        <v>-3265.9098292441327</v>
      </c>
      <c r="H12" s="172">
        <v>-13449.533314772292</v>
      </c>
      <c r="I12" s="258">
        <v>-1464.2728867341496</v>
      </c>
      <c r="J12" s="172">
        <v>-354.49035138819647</v>
      </c>
      <c r="K12" s="172">
        <v>-9831.4150664805002</v>
      </c>
    </row>
    <row r="13" spans="1:11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0</v>
      </c>
      <c r="G13" s="172">
        <v>0</v>
      </c>
      <c r="H13" s="172">
        <v>-2.2717200000000002</v>
      </c>
      <c r="I13" s="258">
        <v>0</v>
      </c>
      <c r="J13" s="172">
        <v>0</v>
      </c>
      <c r="K13" s="172">
        <v>-2.2717200000000002</v>
      </c>
    </row>
    <row r="14" spans="1:11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50.301285</v>
      </c>
      <c r="G14" s="172">
        <v>86.716793999999993</v>
      </c>
      <c r="H14" s="172">
        <v>3303.2277829999998</v>
      </c>
      <c r="I14" s="258">
        <v>114.30893399999999</v>
      </c>
      <c r="J14" s="172">
        <v>91.619449000000003</v>
      </c>
      <c r="K14" s="172">
        <v>2358.893947</v>
      </c>
    </row>
    <row r="15" spans="1:11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-43.450800000000001</v>
      </c>
      <c r="G15" s="172">
        <v>-23.351400000000002</v>
      </c>
      <c r="H15" s="172">
        <v>-376.75047999999998</v>
      </c>
      <c r="I15" s="258">
        <v>-43.450800000000001</v>
      </c>
      <c r="J15" s="172">
        <v>-23.351400000000002</v>
      </c>
      <c r="K15" s="172">
        <v>-376.75047999999998</v>
      </c>
    </row>
    <row r="16" spans="1:11" x14ac:dyDescent="0.2">
      <c r="A16" s="90" t="s">
        <v>235</v>
      </c>
      <c r="B16" s="144"/>
      <c r="C16" s="144"/>
      <c r="D16" s="172"/>
      <c r="E16" s="172">
        <v>2.8678400000000002</v>
      </c>
      <c r="F16" s="172">
        <v>53.228520877454002</v>
      </c>
      <c r="G16" s="172">
        <v>28.3730397617792</v>
      </c>
      <c r="H16" s="172">
        <v>203.18744957739199</v>
      </c>
      <c r="I16" s="258">
        <v>53.33168895988446</v>
      </c>
      <c r="J16" s="172">
        <v>28.422205357614182</v>
      </c>
      <c r="K16" s="172">
        <v>204.95947775886839</v>
      </c>
    </row>
    <row r="17" spans="1:11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-1.2210000000000001</v>
      </c>
      <c r="G17" s="172">
        <v>0.10125000000000001</v>
      </c>
      <c r="H17" s="172">
        <v>-14.600642000000001</v>
      </c>
      <c r="I17" s="258">
        <v>-1.2210000000000001</v>
      </c>
      <c r="J17" s="172">
        <v>0.10125000000000001</v>
      </c>
      <c r="K17" s="172">
        <v>-14.600642000000001</v>
      </c>
    </row>
    <row r="18" spans="1:11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-73.541854999999998</v>
      </c>
      <c r="G18" s="172">
        <v>-50.986165999999997</v>
      </c>
      <c r="H18" s="172">
        <v>87.248170999999999</v>
      </c>
      <c r="I18" s="258">
        <v>-79.137037000000007</v>
      </c>
      <c r="J18" s="172">
        <v>-56.704140000000002</v>
      </c>
      <c r="K18" s="172">
        <v>31.107042</v>
      </c>
    </row>
    <row r="19" spans="1:11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-38.352670500000002</v>
      </c>
      <c r="G19" s="172">
        <v>-244.03734470000001</v>
      </c>
      <c r="H19" s="172">
        <v>-366.72001394</v>
      </c>
      <c r="I19" s="258">
        <v>-8.4626560699999995</v>
      </c>
      <c r="J19" s="257">
        <v>-236.53713938000001</v>
      </c>
      <c r="K19" s="257">
        <v>-336.47592384000001</v>
      </c>
    </row>
    <row r="20" spans="1:11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/>
      <c r="G20" s="172"/>
      <c r="H20" s="152"/>
      <c r="I20" s="258"/>
      <c r="J20" s="172"/>
      <c r="K20" s="172"/>
    </row>
    <row r="21" spans="1:11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-11.484260000000001</v>
      </c>
      <c r="G21" s="172">
        <v>-11.2989</v>
      </c>
      <c r="H21" s="172">
        <v>226.673776</v>
      </c>
      <c r="I21" s="259">
        <v>-11.484260000000001</v>
      </c>
      <c r="J21" s="174">
        <v>-11.2989</v>
      </c>
      <c r="K21" s="174">
        <v>226.673776</v>
      </c>
    </row>
    <row r="22" spans="1:11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-164.41313328999999</v>
      </c>
      <c r="G22" s="172">
        <v>-132.47383213000001</v>
      </c>
      <c r="H22" s="172">
        <v>-811.50254982000001</v>
      </c>
      <c r="I22" s="259">
        <v>-115.19368314</v>
      </c>
      <c r="J22" s="174">
        <v>113.48311751999999</v>
      </c>
      <c r="K22" s="174">
        <v>298.37140538</v>
      </c>
    </row>
    <row r="23" spans="1:11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-0.72016000000000002</v>
      </c>
      <c r="G23" s="172">
        <v>-0.71872000000000003</v>
      </c>
      <c r="H23" s="172">
        <v>6.9555999999999996</v>
      </c>
      <c r="I23" s="260">
        <v>-0.72016000000000002</v>
      </c>
      <c r="J23" s="157">
        <v>-0.71872000000000003</v>
      </c>
      <c r="K23" s="144">
        <v>6.9555999999999996</v>
      </c>
    </row>
    <row r="24" spans="1:11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349.78052704999999</v>
      </c>
      <c r="G24" s="172">
        <v>765.40542868</v>
      </c>
      <c r="H24" s="172">
        <v>10990.71885252</v>
      </c>
      <c r="I24" s="260">
        <v>251.57213092301029</v>
      </c>
      <c r="J24" s="157">
        <v>624.16861576485201</v>
      </c>
      <c r="K24" s="144">
        <v>2903.1689618348037</v>
      </c>
    </row>
    <row r="25" spans="1:11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175.65321011</v>
      </c>
      <c r="G25" s="172">
        <v>35.935314460000001</v>
      </c>
      <c r="H25" s="172">
        <v>409.75463489999999</v>
      </c>
      <c r="I25" s="260">
        <v>152.55029350999999</v>
      </c>
      <c r="J25" s="157">
        <v>32.917182560000001</v>
      </c>
      <c r="K25" s="144">
        <v>383.63358640000001</v>
      </c>
    </row>
    <row r="26" spans="1:11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39.517752950000002</v>
      </c>
      <c r="G26" s="172">
        <v>90.45925948</v>
      </c>
      <c r="H26" s="172">
        <v>5664.3540447200003</v>
      </c>
      <c r="I26" s="260">
        <v>39.517751480000001</v>
      </c>
      <c r="J26" s="157">
        <v>90.459260950000001</v>
      </c>
      <c r="K26" s="144">
        <v>5664.3540447200003</v>
      </c>
    </row>
    <row r="27" spans="1:11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14.392480000000001</v>
      </c>
      <c r="G27" s="172">
        <v>13.633940000000001</v>
      </c>
      <c r="H27" s="172">
        <v>160.42281399999999</v>
      </c>
      <c r="I27" s="260">
        <v>14.392480000000001</v>
      </c>
      <c r="J27" s="157">
        <v>42.634757999999998</v>
      </c>
      <c r="K27" s="144">
        <v>174.57978900000001</v>
      </c>
    </row>
    <row r="28" spans="1:11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136.850798</v>
      </c>
      <c r="G28" s="172">
        <v>144.887394</v>
      </c>
      <c r="H28" s="172">
        <v>617.37446299999999</v>
      </c>
      <c r="I28" s="260">
        <v>136.850798</v>
      </c>
      <c r="J28" s="157">
        <v>144.887394</v>
      </c>
      <c r="K28" s="144">
        <v>617.37446299999999</v>
      </c>
    </row>
    <row r="29" spans="1:11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/>
      <c r="G29" s="172"/>
      <c r="H29" s="172"/>
      <c r="I29" s="260"/>
      <c r="J29" s="157"/>
      <c r="K29" s="144"/>
    </row>
    <row r="30" spans="1:11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-34.979585</v>
      </c>
      <c r="G30" s="172">
        <v>-10.092758</v>
      </c>
      <c r="H30" s="172">
        <v>-44.198740000000001</v>
      </c>
      <c r="I30" s="260">
        <v>-34.979585</v>
      </c>
      <c r="J30" s="157">
        <v>-10.092758</v>
      </c>
      <c r="K30" s="144">
        <v>-44.198740000000001</v>
      </c>
    </row>
    <row r="31" spans="1:11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-0.64189450000000003</v>
      </c>
      <c r="G31" s="172">
        <v>0.29716208999999999</v>
      </c>
      <c r="H31" s="172">
        <v>63.091054990000003</v>
      </c>
      <c r="I31" s="260">
        <v>-0.64189450000000003</v>
      </c>
      <c r="J31" s="157">
        <v>0.29716208999999999</v>
      </c>
      <c r="K31" s="144">
        <v>63.091054990000003</v>
      </c>
    </row>
    <row r="32" spans="1:11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-75.859605999999999</v>
      </c>
      <c r="G32" s="172">
        <v>235.96223800000001</v>
      </c>
      <c r="H32" s="172">
        <v>2883.253815</v>
      </c>
      <c r="I32" s="260">
        <v>434.77577700000001</v>
      </c>
      <c r="J32" s="157">
        <v>269.15289200000001</v>
      </c>
      <c r="K32" s="144">
        <v>4486.9582229999996</v>
      </c>
    </row>
    <row r="33" spans="1:11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189.88125569391602</v>
      </c>
      <c r="G33" s="172">
        <v>2714.2264983174455</v>
      </c>
      <c r="H33" s="172">
        <v>9996.4018146035687</v>
      </c>
      <c r="I33" s="260">
        <v>83.614745864310024</v>
      </c>
      <c r="J33" s="157">
        <v>1325.4838430921275</v>
      </c>
      <c r="K33" s="144">
        <v>7006.5860597369601</v>
      </c>
    </row>
    <row r="34" spans="1:11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241.42943</v>
      </c>
      <c r="G34" s="172">
        <v>249.31277499999999</v>
      </c>
      <c r="H34" s="172">
        <v>2038.5724699</v>
      </c>
      <c r="I34" s="260">
        <v>206.3545718</v>
      </c>
      <c r="J34" s="157">
        <v>229.3044376</v>
      </c>
      <c r="K34" s="144">
        <v>1987.95881274</v>
      </c>
    </row>
    <row r="35" spans="1:11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-196.03374299999999</v>
      </c>
      <c r="G35" s="172">
        <v>38.858145</v>
      </c>
      <c r="H35" s="172">
        <v>-2063.5897450000002</v>
      </c>
      <c r="I35" s="261">
        <v>-194.49300500000001</v>
      </c>
      <c r="J35" s="144">
        <v>69.930273</v>
      </c>
      <c r="K35" s="144">
        <v>-1944.688756</v>
      </c>
    </row>
    <row r="36" spans="1:11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-106.09291</v>
      </c>
      <c r="G36" s="172">
        <v>0</v>
      </c>
      <c r="H36" s="172">
        <v>-228.87508800000001</v>
      </c>
      <c r="I36" s="261">
        <v>-106.09291</v>
      </c>
      <c r="J36" s="144">
        <v>0</v>
      </c>
      <c r="K36" s="144">
        <v>-228.87508800000001</v>
      </c>
    </row>
    <row r="37" spans="1:11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-339.95992844</v>
      </c>
      <c r="G37" s="172">
        <v>-628.27609493</v>
      </c>
      <c r="H37" s="172">
        <v>1662.3231782099999</v>
      </c>
      <c r="I37" s="261">
        <v>-339.95992840000002</v>
      </c>
      <c r="J37" s="144">
        <v>-687.71697137000001</v>
      </c>
      <c r="K37" s="144">
        <v>1219.3500651899999</v>
      </c>
    </row>
    <row r="38" spans="1:11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5.4592479999999997</v>
      </c>
      <c r="G38" s="172">
        <v>1.0286999999999999</v>
      </c>
      <c r="H38" s="172">
        <v>25.996618999999999</v>
      </c>
      <c r="I38" s="261">
        <v>5.4592479999999997</v>
      </c>
      <c r="J38" s="144">
        <v>1.0286999999999999</v>
      </c>
      <c r="K38" s="144">
        <v>25.996618999999999</v>
      </c>
    </row>
    <row r="39" spans="1:11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44">
        <v>-0.87875000000000003</v>
      </c>
      <c r="G39" s="123">
        <v>1.2099599999999999</v>
      </c>
      <c r="H39" s="172">
        <v>58.310311030000001</v>
      </c>
      <c r="I39" s="261">
        <v>-0.87875000000000003</v>
      </c>
      <c r="J39" s="144">
        <v>1.2099599999999999</v>
      </c>
      <c r="K39" s="144">
        <v>58.310310983999997</v>
      </c>
    </row>
    <row r="40" spans="1:11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44">
        <v>-12.86604913</v>
      </c>
      <c r="G40" s="123">
        <v>14.252309500000001</v>
      </c>
      <c r="H40" s="172">
        <v>-7.9393552999999999</v>
      </c>
      <c r="I40" s="261">
        <v>-12.86604913</v>
      </c>
      <c r="J40" s="144">
        <v>14.252309500000001</v>
      </c>
      <c r="K40" s="144">
        <v>-7.9393552999999999</v>
      </c>
    </row>
    <row r="41" spans="1:11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44">
        <v>22.362992160000001</v>
      </c>
      <c r="G41" s="123">
        <v>-121.14325843</v>
      </c>
      <c r="H41" s="290">
        <v>163.96843537000001</v>
      </c>
      <c r="I41" s="289">
        <v>-6.85041163</v>
      </c>
      <c r="J41" s="144">
        <v>-204.68116871999999</v>
      </c>
      <c r="K41" s="144">
        <v>-105.23555859000001</v>
      </c>
    </row>
    <row r="42" spans="1:11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44">
        <v>-206.05498703000001</v>
      </c>
      <c r="G42" s="123">
        <v>-8.0651237200000008</v>
      </c>
      <c r="H42" s="290">
        <v>-222.00646497</v>
      </c>
      <c r="I42" s="289">
        <v>8.0105681700000009</v>
      </c>
      <c r="J42" s="144">
        <v>-0.12421395</v>
      </c>
      <c r="K42" s="144">
        <v>0</v>
      </c>
    </row>
    <row r="43" spans="1:11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44">
        <v>51.52215245</v>
      </c>
      <c r="G43" s="123">
        <v>11.4462952</v>
      </c>
      <c r="H43" s="290">
        <v>-509.0275092</v>
      </c>
      <c r="I43" s="289">
        <v>51.522152400000003</v>
      </c>
      <c r="J43" s="144">
        <v>11.446295279999999</v>
      </c>
      <c r="K43" s="144">
        <v>-509.02750908199999</v>
      </c>
    </row>
    <row r="44" spans="1:11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8">
        <v>806.48573421553601</v>
      </c>
      <c r="F44" s="134">
        <v>-43.716095000000003</v>
      </c>
      <c r="G44" s="134">
        <v>-339.24373000000003</v>
      </c>
      <c r="H44" s="291">
        <v>-56.210251</v>
      </c>
      <c r="I44" s="289">
        <v>-38.404556999999997</v>
      </c>
      <c r="J44" s="144">
        <v>-301.630223</v>
      </c>
      <c r="K44" s="144">
        <v>72.614617999999993</v>
      </c>
    </row>
    <row r="45" spans="1:11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-695.1997568229566</v>
      </c>
      <c r="G45" s="70">
        <f>SUM(G4:G44)-G36</f>
        <v>1971.4767674750924</v>
      </c>
      <c r="H45" s="70">
        <f>SUM(H4:H44)-H36</f>
        <v>35407.732205228669</v>
      </c>
      <c r="I45" s="70">
        <v>322.14833368305545</v>
      </c>
      <c r="J45" s="70">
        <f>SUM(J4:J44)-J36</f>
        <v>3703.828484436397</v>
      </c>
      <c r="K45" s="70">
        <f>SUM(K4:K44)-K36</f>
        <v>27622.98124191213</v>
      </c>
    </row>
    <row r="46" spans="1:11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-801.29266682295656</v>
      </c>
      <c r="G46" s="94">
        <f>SUM(G4:G44)</f>
        <v>1971.4767674750924</v>
      </c>
      <c r="H46" s="94">
        <f>SUM(H4:H44)</f>
        <v>35178.857117228668</v>
      </c>
      <c r="I46" s="94">
        <v>216.05542368305544</v>
      </c>
      <c r="J46" s="94">
        <f>SUM(J4:J44)</f>
        <v>3703.828484436397</v>
      </c>
      <c r="K46" s="94">
        <f>SUM(K4:K44)</f>
        <v>27394.106153912129</v>
      </c>
    </row>
    <row r="47" spans="1:11" x14ac:dyDescent="0.2">
      <c r="A47" s="197" t="s">
        <v>251</v>
      </c>
      <c r="B47" s="197"/>
      <c r="C47" s="197"/>
      <c r="D47" s="197"/>
      <c r="E47" s="198"/>
      <c r="F47" s="198"/>
      <c r="G47" s="198"/>
      <c r="H47" s="198"/>
      <c r="I47" s="163"/>
    </row>
    <row r="48" spans="1:11" s="161" customFormat="1" x14ac:dyDescent="0.2">
      <c r="A48" s="199"/>
      <c r="B48" s="199"/>
      <c r="C48" s="199"/>
      <c r="D48" s="199"/>
      <c r="E48" s="199"/>
      <c r="F48" s="199"/>
      <c r="G48" s="199"/>
      <c r="H48" s="200"/>
      <c r="I48" s="197"/>
    </row>
    <row r="49" spans="3:9" s="160" customFormat="1" x14ac:dyDescent="0.2">
      <c r="C49" s="203"/>
      <c r="D49" s="203"/>
      <c r="E49" s="203"/>
      <c r="F49" s="203"/>
      <c r="G49" s="203"/>
    </row>
    <row r="50" spans="3:9" s="160" customFormat="1" x14ac:dyDescent="0.2">
      <c r="D50" s="202"/>
      <c r="E50" s="202"/>
      <c r="F50" s="203"/>
      <c r="G50" s="203"/>
      <c r="H50" s="322"/>
      <c r="I50" s="322"/>
    </row>
    <row r="51" spans="3:9" s="160" customFormat="1" x14ac:dyDescent="0.2">
      <c r="D51" s="202"/>
      <c r="E51" s="202"/>
      <c r="F51" s="202"/>
      <c r="G51" s="202"/>
      <c r="H51" s="322"/>
      <c r="I51" s="322"/>
    </row>
    <row r="52" spans="3:9" s="160" customFormat="1" x14ac:dyDescent="0.2">
      <c r="D52" s="202"/>
      <c r="E52" s="202"/>
      <c r="F52" s="203"/>
      <c r="G52" s="202"/>
      <c r="H52" s="322"/>
      <c r="I52" s="322"/>
    </row>
    <row r="53" spans="3:9" s="160" customFormat="1" x14ac:dyDescent="0.2">
      <c r="D53" s="202"/>
      <c r="E53" s="202"/>
      <c r="F53" s="202"/>
      <c r="G53" s="202"/>
      <c r="H53" s="322"/>
      <c r="I53" s="322"/>
    </row>
    <row r="54" spans="3:9" s="160" customFormat="1" x14ac:dyDescent="0.2">
      <c r="D54" s="202"/>
      <c r="E54" s="202"/>
      <c r="F54" s="202"/>
      <c r="G54" s="202"/>
      <c r="H54" s="322"/>
      <c r="I54" s="322"/>
    </row>
    <row r="55" spans="3:9" s="160" customFormat="1" x14ac:dyDescent="0.2">
      <c r="D55" s="202"/>
      <c r="E55" s="202"/>
      <c r="F55" s="202"/>
      <c r="G55" s="202"/>
      <c r="H55" s="322"/>
      <c r="I55" s="322"/>
    </row>
    <row r="56" spans="3:9" s="160" customFormat="1" x14ac:dyDescent="0.2">
      <c r="D56" s="202"/>
      <c r="E56" s="202"/>
      <c r="F56" s="202"/>
      <c r="G56" s="202"/>
      <c r="H56" s="205"/>
      <c r="I56" s="205"/>
    </row>
    <row r="57" spans="3:9" s="160" customFormat="1" x14ac:dyDescent="0.2">
      <c r="D57" s="202"/>
      <c r="E57" s="202"/>
      <c r="F57" s="202"/>
      <c r="G57" s="202"/>
      <c r="H57" s="205"/>
      <c r="I57" s="205"/>
    </row>
    <row r="58" spans="3:9" s="160" customFormat="1" x14ac:dyDescent="0.2">
      <c r="D58" s="202"/>
      <c r="E58" s="202"/>
      <c r="F58" s="202"/>
      <c r="G58" s="202"/>
      <c r="H58" s="204"/>
      <c r="I58" s="205"/>
    </row>
    <row r="59" spans="3:9" s="160" customFormat="1" x14ac:dyDescent="0.2">
      <c r="D59" s="202"/>
      <c r="E59" s="202"/>
      <c r="F59" s="202"/>
      <c r="G59" s="202"/>
      <c r="H59" s="205"/>
      <c r="I59" s="205"/>
    </row>
    <row r="60" spans="3:9" s="160" customFormat="1" x14ac:dyDescent="0.2">
      <c r="D60" s="202"/>
      <c r="E60" s="202"/>
      <c r="F60" s="202"/>
      <c r="G60" s="202"/>
      <c r="H60" s="205"/>
      <c r="I60" s="205"/>
    </row>
    <row r="61" spans="3:9" s="160" customFormat="1" x14ac:dyDescent="0.2">
      <c r="D61" s="202"/>
      <c r="E61" s="202"/>
      <c r="F61" s="202"/>
      <c r="G61" s="202"/>
      <c r="H61" s="205"/>
      <c r="I61" s="205"/>
    </row>
    <row r="62" spans="3:9" s="160" customFormat="1" x14ac:dyDescent="0.2">
      <c r="D62" s="202"/>
      <c r="E62" s="202"/>
      <c r="F62" s="202"/>
      <c r="G62" s="202"/>
      <c r="H62" s="205"/>
      <c r="I62" s="205"/>
    </row>
    <row r="63" spans="3:9" s="160" customFormat="1" x14ac:dyDescent="0.2">
      <c r="D63" s="202"/>
      <c r="E63" s="202"/>
      <c r="F63" s="202"/>
      <c r="G63" s="202"/>
      <c r="H63" s="205"/>
      <c r="I63" s="205"/>
    </row>
    <row r="64" spans="3:9" s="160" customFormat="1" x14ac:dyDescent="0.2">
      <c r="D64" s="202"/>
      <c r="E64" s="202"/>
      <c r="F64" s="202"/>
      <c r="G64" s="202"/>
      <c r="H64" s="205"/>
      <c r="I64" s="205"/>
    </row>
    <row r="65" spans="4:9" s="160" customFormat="1" x14ac:dyDescent="0.2">
      <c r="D65" s="202"/>
      <c r="E65" s="202"/>
      <c r="F65" s="202"/>
      <c r="G65" s="202"/>
      <c r="H65" s="205"/>
      <c r="I65" s="205"/>
    </row>
    <row r="66" spans="4:9" s="160" customFormat="1" x14ac:dyDescent="0.2">
      <c r="D66" s="202"/>
      <c r="E66" s="202"/>
      <c r="F66" s="202"/>
      <c r="G66" s="202"/>
      <c r="H66" s="205"/>
      <c r="I66" s="205"/>
    </row>
    <row r="67" spans="4:9" s="160" customFormat="1" x14ac:dyDescent="0.2">
      <c r="D67" s="202"/>
      <c r="E67" s="202"/>
      <c r="F67" s="202"/>
      <c r="G67" s="202"/>
      <c r="H67" s="205"/>
      <c r="I67" s="205"/>
    </row>
    <row r="68" spans="4:9" s="160" customFormat="1" x14ac:dyDescent="0.2">
      <c r="D68" s="202"/>
      <c r="E68" s="202"/>
      <c r="F68" s="202"/>
      <c r="G68" s="202"/>
      <c r="H68" s="205"/>
      <c r="I68" s="205"/>
    </row>
    <row r="69" spans="4:9" s="160" customFormat="1" x14ac:dyDescent="0.2">
      <c r="D69" s="202"/>
      <c r="E69" s="202"/>
      <c r="F69" s="202"/>
      <c r="G69" s="202"/>
      <c r="H69" s="205"/>
      <c r="I69" s="205"/>
    </row>
    <row r="70" spans="4:9" s="160" customFormat="1" x14ac:dyDescent="0.2">
      <c r="D70" s="202"/>
      <c r="E70" s="202"/>
      <c r="F70" s="202"/>
      <c r="G70" s="202"/>
      <c r="H70" s="205"/>
      <c r="I70" s="205"/>
    </row>
    <row r="71" spans="4:9" s="160" customFormat="1" x14ac:dyDescent="0.2">
      <c r="D71" s="202"/>
      <c r="E71" s="202"/>
      <c r="F71" s="202"/>
      <c r="G71" s="202"/>
      <c r="H71" s="205"/>
      <c r="I71" s="205"/>
    </row>
    <row r="72" spans="4:9" s="160" customFormat="1" x14ac:dyDescent="0.2">
      <c r="D72" s="202"/>
      <c r="E72" s="202"/>
      <c r="F72" s="202"/>
      <c r="G72" s="202"/>
      <c r="H72" s="205"/>
      <c r="I72" s="205"/>
    </row>
    <row r="73" spans="4:9" s="160" customFormat="1" x14ac:dyDescent="0.2">
      <c r="D73" s="202"/>
      <c r="E73" s="202"/>
      <c r="F73" s="202"/>
      <c r="G73" s="202"/>
      <c r="H73" s="205"/>
      <c r="I73" s="205"/>
    </row>
    <row r="74" spans="4:9" s="160" customFormat="1" x14ac:dyDescent="0.2">
      <c r="D74" s="202"/>
      <c r="E74" s="202"/>
      <c r="F74" s="202"/>
      <c r="G74" s="202"/>
      <c r="H74" s="205"/>
      <c r="I74" s="205"/>
    </row>
    <row r="75" spans="4:9" s="160" customFormat="1" x14ac:dyDescent="0.2">
      <c r="D75" s="202"/>
      <c r="E75" s="202"/>
      <c r="F75" s="202"/>
      <c r="G75" s="202"/>
      <c r="H75" s="205"/>
      <c r="I75" s="205"/>
    </row>
    <row r="76" spans="4:9" s="160" customFormat="1" x14ac:dyDescent="0.2">
      <c r="D76" s="202"/>
      <c r="E76" s="202"/>
      <c r="F76" s="202"/>
      <c r="G76" s="202"/>
      <c r="H76" s="205"/>
      <c r="I76" s="205"/>
    </row>
    <row r="77" spans="4:9" s="160" customFormat="1" x14ac:dyDescent="0.2">
      <c r="D77" s="202"/>
      <c r="E77" s="202"/>
      <c r="F77" s="202"/>
      <c r="G77" s="202"/>
      <c r="H77" s="205"/>
      <c r="I77" s="205"/>
    </row>
    <row r="78" spans="4:9" s="160" customFormat="1" x14ac:dyDescent="0.2">
      <c r="D78" s="202"/>
      <c r="E78" s="202"/>
      <c r="F78" s="202"/>
      <c r="G78" s="202"/>
      <c r="H78" s="205"/>
      <c r="I78" s="205"/>
    </row>
    <row r="79" spans="4:9" s="160" customFormat="1" x14ac:dyDescent="0.2">
      <c r="D79" s="202"/>
      <c r="E79" s="202"/>
      <c r="F79" s="202"/>
      <c r="G79" s="202"/>
      <c r="H79" s="205"/>
      <c r="I79" s="205"/>
    </row>
    <row r="80" spans="4:9" s="160" customFormat="1" x14ac:dyDescent="0.2">
      <c r="D80" s="202"/>
      <c r="E80" s="202"/>
      <c r="F80" s="202"/>
      <c r="G80" s="202"/>
      <c r="H80" s="205"/>
      <c r="I80" s="205"/>
    </row>
    <row r="81" spans="1:9" s="160" customFormat="1" x14ac:dyDescent="0.2">
      <c r="D81" s="202"/>
      <c r="E81" s="202"/>
      <c r="F81" s="202"/>
      <c r="G81" s="202"/>
      <c r="H81" s="205"/>
      <c r="I81" s="205"/>
    </row>
    <row r="82" spans="1:9" s="160" customFormat="1" x14ac:dyDescent="0.2">
      <c r="D82" s="202"/>
      <c r="E82" s="202"/>
      <c r="F82" s="202"/>
      <c r="G82" s="202"/>
      <c r="H82" s="205"/>
      <c r="I82" s="205"/>
    </row>
    <row r="83" spans="1:9" s="160" customFormat="1" x14ac:dyDescent="0.2">
      <c r="D83" s="202"/>
      <c r="E83" s="202"/>
      <c r="F83" s="202"/>
      <c r="G83" s="202"/>
      <c r="H83" s="205"/>
      <c r="I83" s="205"/>
    </row>
    <row r="84" spans="1:9" s="160" customFormat="1" x14ac:dyDescent="0.2">
      <c r="D84" s="202"/>
      <c r="E84" s="202"/>
      <c r="F84" s="202"/>
      <c r="G84" s="202"/>
      <c r="H84" s="205"/>
      <c r="I84" s="205"/>
    </row>
    <row r="85" spans="1:9" s="160" customFormat="1" x14ac:dyDescent="0.2">
      <c r="D85" s="202"/>
      <c r="E85" s="202"/>
      <c r="F85" s="202"/>
      <c r="G85" s="202"/>
      <c r="H85" s="205"/>
      <c r="I85" s="205"/>
    </row>
    <row r="86" spans="1:9" s="160" customFormat="1" x14ac:dyDescent="0.2">
      <c r="A86" s="366"/>
      <c r="B86" s="367"/>
      <c r="C86" s="367"/>
      <c r="D86" s="367"/>
      <c r="E86" s="196"/>
      <c r="F86" s="196"/>
      <c r="G86" s="196"/>
      <c r="H86" s="196"/>
      <c r="I86" s="205"/>
    </row>
    <row r="87" spans="1:9" s="160" customFormat="1" x14ac:dyDescent="0.2">
      <c r="C87" s="202"/>
      <c r="D87" s="202"/>
      <c r="E87" s="202"/>
      <c r="F87" s="202"/>
      <c r="G87" s="202"/>
      <c r="H87" s="205"/>
      <c r="I87" s="196"/>
    </row>
    <row r="88" spans="1:9" s="160" customFormat="1" x14ac:dyDescent="0.2">
      <c r="C88" s="202"/>
      <c r="D88" s="202"/>
      <c r="E88" s="202"/>
      <c r="F88" s="202"/>
      <c r="G88" s="202"/>
      <c r="H88" s="205"/>
      <c r="I88" s="205"/>
    </row>
    <row r="89" spans="1:9" s="160" customFormat="1" x14ac:dyDescent="0.2">
      <c r="C89" s="202"/>
      <c r="D89" s="202"/>
      <c r="E89" s="202"/>
      <c r="F89" s="202"/>
      <c r="G89" s="202"/>
      <c r="H89" s="205"/>
      <c r="I89" s="205"/>
    </row>
    <row r="90" spans="1:9" s="160" customFormat="1" x14ac:dyDescent="0.2">
      <c r="C90" s="202"/>
      <c r="D90" s="202"/>
      <c r="E90" s="202"/>
      <c r="F90" s="202"/>
      <c r="G90" s="202"/>
      <c r="H90" s="205"/>
      <c r="I90" s="205"/>
    </row>
    <row r="91" spans="1:9" s="160" customFormat="1" x14ac:dyDescent="0.2">
      <c r="C91" s="202"/>
      <c r="D91" s="202"/>
      <c r="E91" s="202"/>
      <c r="F91" s="202"/>
      <c r="G91" s="202"/>
      <c r="H91" s="205"/>
      <c r="I91" s="205"/>
    </row>
    <row r="92" spans="1:9" s="160" customFormat="1" x14ac:dyDescent="0.2">
      <c r="C92" s="202"/>
      <c r="D92" s="202"/>
      <c r="E92" s="202"/>
      <c r="F92" s="202"/>
      <c r="G92" s="202"/>
      <c r="H92" s="205"/>
      <c r="I92" s="205"/>
    </row>
    <row r="93" spans="1:9" s="160" customFormat="1" x14ac:dyDescent="0.2">
      <c r="C93" s="202"/>
      <c r="D93" s="202"/>
      <c r="E93" s="202"/>
      <c r="F93" s="202"/>
      <c r="G93" s="202"/>
      <c r="H93" s="205"/>
      <c r="I93" s="205"/>
    </row>
    <row r="94" spans="1:9" s="160" customFormat="1" x14ac:dyDescent="0.2">
      <c r="C94" s="202"/>
      <c r="D94" s="202"/>
      <c r="E94" s="202"/>
      <c r="F94" s="202"/>
      <c r="G94" s="202"/>
      <c r="H94" s="205"/>
      <c r="I94" s="205"/>
    </row>
    <row r="95" spans="1:9" s="160" customFormat="1" x14ac:dyDescent="0.2">
      <c r="C95" s="202"/>
      <c r="D95" s="202"/>
      <c r="E95" s="202"/>
      <c r="F95" s="202"/>
      <c r="G95" s="202"/>
      <c r="H95" s="205"/>
      <c r="I95" s="205"/>
    </row>
    <row r="96" spans="1:9" s="160" customFormat="1" x14ac:dyDescent="0.2">
      <c r="C96" s="202"/>
      <c r="D96" s="202"/>
      <c r="E96" s="202"/>
      <c r="F96" s="202"/>
      <c r="G96" s="202"/>
      <c r="H96" s="205"/>
      <c r="I96" s="205"/>
    </row>
    <row r="97" spans="1:31" s="160" customFormat="1" x14ac:dyDescent="0.2">
      <c r="C97" s="202"/>
      <c r="D97" s="202"/>
      <c r="E97" s="202"/>
      <c r="F97" s="202"/>
      <c r="G97" s="202"/>
      <c r="H97" s="205"/>
      <c r="I97" s="205"/>
    </row>
    <row r="98" spans="1:31" s="160" customFormat="1" x14ac:dyDescent="0.2">
      <c r="C98" s="202"/>
      <c r="D98" s="202"/>
      <c r="E98" s="202"/>
      <c r="F98" s="202"/>
      <c r="G98" s="202"/>
      <c r="H98" s="205"/>
      <c r="I98" s="205"/>
    </row>
    <row r="99" spans="1:31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5"/>
    </row>
    <row r="100" spans="1:31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</row>
    <row r="101" spans="1:31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</row>
    <row r="102" spans="1:31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</row>
    <row r="103" spans="1:31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</row>
    <row r="104" spans="1:31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</row>
    <row r="105" spans="1:31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</row>
    <row r="106" spans="1:31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</row>
    <row r="107" spans="1:31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</row>
    <row r="108" spans="1:31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</row>
    <row r="109" spans="1:31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</row>
    <row r="110" spans="1:31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</row>
    <row r="111" spans="1:31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</row>
    <row r="112" spans="1:31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</row>
    <row r="113" spans="1:31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</row>
    <row r="114" spans="1:31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</row>
    <row r="115" spans="1:31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</row>
    <row r="116" spans="1:31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31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31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</sheetData>
  <mergeCells count="5">
    <mergeCell ref="A86:D86"/>
    <mergeCell ref="I1:K1"/>
    <mergeCell ref="A1:H1"/>
    <mergeCell ref="I2:K2"/>
    <mergeCell ref="A2:H2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4" ma:contentTypeDescription="Opret et nyt dokument." ma:contentTypeScope="" ma:versionID="2deffc37ef001bcb44ec3027baef6e97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69afd8675be1e45c9a7828ccbf6f87f9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8E2CE-CA8F-43F2-B993-8CF06DAA5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fb245-4c07-43d8-9b8e-a6f02be7f63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2019-11-08T14:22:10Z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