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-my.sharepoint.com/personal/mt_fida_dk/Documents/Markedsstatistik/November/v2/"/>
    </mc:Choice>
  </mc:AlternateContent>
  <xr:revisionPtr revIDLastSave="0" documentId="8_{E70D0975-8880-4FFC-9C0D-102C20568DBC}" xr6:coauthVersionLast="45" xr6:coauthVersionMax="45" xr10:uidLastSave="{00000000-0000-0000-0000-000000000000}"/>
  <bookViews>
    <workbookView xWindow="-120" yWindow="-120" windowWidth="29040" windowHeight="15840" tabRatio="858" xr2:uid="{00000000-000D-0000-FFFF-FFFF00000000}"/>
  </bookViews>
  <sheets>
    <sheet name="Indhold" sheetId="2" r:id="rId1"/>
    <sheet name="1.1 Investeringsområde" sheetId="6" r:id="rId2"/>
    <sheet name="1.2 Nettokøb område" sheetId="9" r:id="rId3"/>
    <sheet name="1.3.Antal detailfonde" sheetId="5" r:id="rId4"/>
    <sheet name="1.4 Udbytter" sheetId="13" r:id="rId5"/>
    <sheet name="1.5 Nettoflow" sheetId="14" r:id="rId6"/>
    <sheet name="2.1  Foreninger formue" sheetId="3" r:id="rId7"/>
    <sheet name="2.2. Foreninger typer" sheetId="12" r:id="rId8"/>
    <sheet name="2.3 Foreninger nettokøb" sheetId="10" r:id="rId9"/>
    <sheet name="3.1 Formue IFS" sheetId="11" r:id="rId10"/>
    <sheet name="4.1 Fondstyper" sheetId="1" r:id="rId11"/>
  </sheets>
  <definedNames>
    <definedName name="_xlnm.Print_Area" localSheetId="1">'1.1 Investeringsområde'!$A$1:$F$49</definedName>
    <definedName name="_xlnm.Print_Area" localSheetId="2">'1.2 Nettokøb område'!$A$1:$K$49</definedName>
    <definedName name="_xlnm.Print_Area" localSheetId="3">'1.3.Antal detailfonde'!$A$1:$H$46</definedName>
    <definedName name="_xlnm.Print_Area" localSheetId="4">'1.4 Udbytter'!$A$1:$P$43</definedName>
    <definedName name="_xlnm.Print_Area" localSheetId="6">'2.1  Foreninger formue'!$A$1:$G$49</definedName>
    <definedName name="_xlnm.Print_Area" localSheetId="7">'2.2. Foreninger typer'!$A$1:$G$74</definedName>
    <definedName name="_xlnm.Print_Area" localSheetId="8">'2.3 Foreninger nettokøb'!$A$1:$I$48</definedName>
    <definedName name="_xlnm.Print_Area" localSheetId="9">'3.1 Formue IFS'!$A$1:$H$21</definedName>
    <definedName name="_xlnm.Print_Area" localSheetId="10">'4.1 Fondstyper'!$A$1:$H$45</definedName>
    <definedName name="_xlnm.Print_Area" localSheetId="0">Indhold!$A$1:$K$33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6" i="10" l="1"/>
  <c r="J46" i="10"/>
  <c r="G45" i="3" l="1"/>
  <c r="H46" i="10" l="1"/>
  <c r="J46" i="3"/>
  <c r="J45" i="3"/>
  <c r="G46" i="3"/>
  <c r="H5" i="1" l="1"/>
  <c r="H4" i="1"/>
  <c r="H12" i="1"/>
  <c r="H11" i="1"/>
  <c r="H10" i="1"/>
  <c r="H3" i="1"/>
  <c r="H6" i="1" s="1"/>
  <c r="Q44" i="13"/>
  <c r="P44" i="13"/>
  <c r="G45" i="10"/>
  <c r="G17" i="1" s="1"/>
  <c r="H45" i="10"/>
  <c r="H13" i="1" l="1"/>
  <c r="C63" i="12"/>
  <c r="D4" i="1" s="1"/>
  <c r="E5" i="1"/>
  <c r="F5" i="1"/>
  <c r="E4" i="1"/>
  <c r="F4" i="1"/>
  <c r="E3" i="1"/>
  <c r="F3" i="1"/>
  <c r="D5" i="1"/>
  <c r="D3" i="1"/>
  <c r="C20" i="1"/>
  <c r="D20" i="1"/>
  <c r="E6" i="1" l="1"/>
  <c r="F6" i="1"/>
  <c r="D6" i="1"/>
  <c r="H34" i="14"/>
  <c r="H7" i="14"/>
  <c r="H11" i="14"/>
  <c r="H15" i="14"/>
  <c r="H19" i="14"/>
  <c r="H23" i="14"/>
  <c r="H27" i="14"/>
  <c r="H31" i="14"/>
  <c r="H35" i="14"/>
  <c r="H39" i="14"/>
  <c r="H43" i="14"/>
  <c r="H3" i="14"/>
  <c r="G7" i="14"/>
  <c r="G10" i="14"/>
  <c r="G11" i="14"/>
  <c r="G14" i="14"/>
  <c r="G15" i="14"/>
  <c r="G23" i="14"/>
  <c r="G26" i="14"/>
  <c r="G27" i="14"/>
  <c r="G30" i="14"/>
  <c r="G31" i="14"/>
  <c r="G39" i="14"/>
  <c r="G42" i="14"/>
  <c r="G43" i="14"/>
  <c r="G3" i="14"/>
  <c r="H6" i="14"/>
  <c r="H14" i="14"/>
  <c r="H18" i="14"/>
  <c r="H22" i="14"/>
  <c r="H26" i="14"/>
  <c r="H30" i="14"/>
  <c r="H38" i="14"/>
  <c r="H42" i="14"/>
  <c r="G19" i="14"/>
  <c r="G35" i="14"/>
  <c r="O4" i="14"/>
  <c r="P4" i="14"/>
  <c r="Q4" i="14"/>
  <c r="O5" i="14"/>
  <c r="P5" i="14"/>
  <c r="Q5" i="14"/>
  <c r="O6" i="14"/>
  <c r="P6" i="14"/>
  <c r="Q6" i="14"/>
  <c r="O7" i="14"/>
  <c r="P7" i="14"/>
  <c r="Q7" i="14"/>
  <c r="O8" i="14"/>
  <c r="P8" i="14"/>
  <c r="Q8" i="14"/>
  <c r="O9" i="14"/>
  <c r="P9" i="14"/>
  <c r="Q9" i="14"/>
  <c r="O10" i="14"/>
  <c r="P10" i="14"/>
  <c r="Q10" i="14"/>
  <c r="O11" i="14"/>
  <c r="P11" i="14"/>
  <c r="Q11" i="14"/>
  <c r="O12" i="14"/>
  <c r="P12" i="14"/>
  <c r="Q12" i="14"/>
  <c r="O13" i="14"/>
  <c r="P13" i="14"/>
  <c r="Q13" i="14"/>
  <c r="O14" i="14"/>
  <c r="P14" i="14"/>
  <c r="Q14" i="14"/>
  <c r="O15" i="14"/>
  <c r="P15" i="14"/>
  <c r="Q15" i="14"/>
  <c r="O16" i="14"/>
  <c r="P16" i="14"/>
  <c r="Q16" i="14"/>
  <c r="O17" i="14"/>
  <c r="P17" i="14"/>
  <c r="Q17" i="14"/>
  <c r="O18" i="14"/>
  <c r="P18" i="14"/>
  <c r="Q18" i="14"/>
  <c r="O19" i="14"/>
  <c r="P19" i="14"/>
  <c r="Q19" i="14"/>
  <c r="O20" i="14"/>
  <c r="P20" i="14"/>
  <c r="Q20" i="14"/>
  <c r="O21" i="14"/>
  <c r="P21" i="14"/>
  <c r="Q21" i="14"/>
  <c r="O22" i="14"/>
  <c r="P22" i="14"/>
  <c r="Q22" i="14"/>
  <c r="O23" i="14"/>
  <c r="P23" i="14"/>
  <c r="Q23" i="14"/>
  <c r="O24" i="14"/>
  <c r="P24" i="14"/>
  <c r="Q24" i="14"/>
  <c r="O25" i="14"/>
  <c r="P25" i="14"/>
  <c r="Q25" i="14"/>
  <c r="O26" i="14"/>
  <c r="P26" i="14"/>
  <c r="Q26" i="14"/>
  <c r="O27" i="14"/>
  <c r="P27" i="14"/>
  <c r="Q27" i="14"/>
  <c r="O28" i="14"/>
  <c r="P28" i="14"/>
  <c r="Q28" i="14"/>
  <c r="O29" i="14"/>
  <c r="P29" i="14"/>
  <c r="Q29" i="14"/>
  <c r="O30" i="14"/>
  <c r="P30" i="14"/>
  <c r="Q30" i="14"/>
  <c r="O31" i="14"/>
  <c r="P31" i="14"/>
  <c r="Q31" i="14"/>
  <c r="O32" i="14"/>
  <c r="P32" i="14"/>
  <c r="Q32" i="14"/>
  <c r="O33" i="14"/>
  <c r="P33" i="14"/>
  <c r="Q33" i="14"/>
  <c r="O34" i="14"/>
  <c r="P34" i="14"/>
  <c r="Q34" i="14"/>
  <c r="O35" i="14"/>
  <c r="P35" i="14"/>
  <c r="Q35" i="14"/>
  <c r="O36" i="14"/>
  <c r="P36" i="14"/>
  <c r="Q36" i="14"/>
  <c r="O37" i="14"/>
  <c r="P37" i="14"/>
  <c r="Q37" i="14"/>
  <c r="O38" i="14"/>
  <c r="P38" i="14"/>
  <c r="Q38" i="14"/>
  <c r="O39" i="14"/>
  <c r="P39" i="14"/>
  <c r="Q39" i="14"/>
  <c r="O40" i="14"/>
  <c r="P40" i="14"/>
  <c r="Q40" i="14"/>
  <c r="O41" i="14"/>
  <c r="P41" i="14"/>
  <c r="Q41" i="14"/>
  <c r="O42" i="14"/>
  <c r="P42" i="14"/>
  <c r="Q42" i="14"/>
  <c r="O43" i="14"/>
  <c r="P43" i="14"/>
  <c r="Q43" i="14"/>
  <c r="Q3" i="14"/>
  <c r="P3" i="14"/>
  <c r="O3" i="14"/>
  <c r="H4" i="14"/>
  <c r="H5" i="14"/>
  <c r="H8" i="14"/>
  <c r="H9" i="14"/>
  <c r="H12" i="14"/>
  <c r="H13" i="14"/>
  <c r="H16" i="14"/>
  <c r="H17" i="14"/>
  <c r="H20" i="14"/>
  <c r="H21" i="14"/>
  <c r="H24" i="14"/>
  <c r="H25" i="14"/>
  <c r="H28" i="14"/>
  <c r="H29" i="14"/>
  <c r="H32" i="14"/>
  <c r="H33" i="14"/>
  <c r="H36" i="14"/>
  <c r="H37" i="14"/>
  <c r="H40" i="14"/>
  <c r="H41" i="14"/>
  <c r="H44" i="14"/>
  <c r="H45" i="14"/>
  <c r="G4" i="14"/>
  <c r="G5" i="14"/>
  <c r="G6" i="14"/>
  <c r="G8" i="14"/>
  <c r="G9" i="14"/>
  <c r="G12" i="14"/>
  <c r="G13" i="14"/>
  <c r="G16" i="14"/>
  <c r="G17" i="14"/>
  <c r="G18" i="14"/>
  <c r="G20" i="14"/>
  <c r="G21" i="14"/>
  <c r="G22" i="14"/>
  <c r="G24" i="14"/>
  <c r="G25" i="14"/>
  <c r="G28" i="14"/>
  <c r="G29" i="14"/>
  <c r="G32" i="14"/>
  <c r="G33" i="14"/>
  <c r="G34" i="14"/>
  <c r="G36" i="14"/>
  <c r="G37" i="14"/>
  <c r="G38" i="14"/>
  <c r="G40" i="14"/>
  <c r="G41" i="14"/>
  <c r="G44" i="14"/>
  <c r="G45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3" i="14"/>
  <c r="H17" i="1"/>
  <c r="H20" i="1"/>
  <c r="F12" i="1"/>
  <c r="F11" i="1"/>
  <c r="F10" i="1"/>
  <c r="G24" i="1"/>
  <c r="G27" i="1" s="1"/>
  <c r="H24" i="1"/>
  <c r="H27" i="1" s="1"/>
  <c r="H45" i="3"/>
  <c r="H46" i="3"/>
  <c r="B63" i="12"/>
  <c r="B45" i="12"/>
  <c r="B46" i="3"/>
  <c r="C46" i="3"/>
  <c r="D46" i="3"/>
  <c r="B45" i="3"/>
  <c r="C45" i="3"/>
  <c r="D45" i="3"/>
  <c r="E17" i="1"/>
  <c r="E20" i="1" s="1"/>
  <c r="G20" i="1"/>
  <c r="G46" i="10"/>
  <c r="E46" i="3"/>
  <c r="E45" i="3"/>
  <c r="M3" i="14"/>
  <c r="M4" i="14"/>
  <c r="M5" i="14"/>
  <c r="M6" i="14"/>
  <c r="M7" i="14"/>
  <c r="M8" i="14"/>
  <c r="M9" i="14"/>
  <c r="M10" i="14"/>
  <c r="M11" i="14"/>
  <c r="M12" i="14"/>
  <c r="M14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H41" i="5"/>
  <c r="H34" i="5"/>
  <c r="H27" i="5"/>
  <c r="H22" i="5"/>
  <c r="F41" i="5"/>
  <c r="F34" i="5"/>
  <c r="F46" i="5"/>
  <c r="F27" i="5"/>
  <c r="F22" i="5"/>
  <c r="E42" i="9"/>
  <c r="E35" i="9"/>
  <c r="E28" i="9"/>
  <c r="E23" i="9"/>
  <c r="H46" i="5" l="1"/>
  <c r="H31" i="1" s="1"/>
  <c r="H34" i="1" s="1"/>
  <c r="Q45" i="14"/>
  <c r="P44" i="14"/>
  <c r="Q44" i="14"/>
  <c r="P45" i="14"/>
  <c r="O45" i="14"/>
  <c r="O44" i="14"/>
  <c r="H46" i="14"/>
  <c r="G46" i="14"/>
  <c r="F13" i="1"/>
  <c r="F46" i="14"/>
</calcChain>
</file>

<file path=xl/sharedStrings.xml><?xml version="1.0" encoding="utf-8"?>
<sst xmlns="http://schemas.openxmlformats.org/spreadsheetml/2006/main" count="646" uniqueCount="263">
  <si>
    <t>I alt danske foreninger</t>
  </si>
  <si>
    <t>1.1</t>
  </si>
  <si>
    <t>1.2</t>
  </si>
  <si>
    <t>1.3</t>
  </si>
  <si>
    <t>Alm. Brand Invest</t>
  </si>
  <si>
    <t>BankInvest</t>
  </si>
  <si>
    <t>Danske Invest</t>
  </si>
  <si>
    <t>Handelsinvest</t>
  </si>
  <si>
    <t>Investeringsforeningen Gudme Raaschou</t>
  </si>
  <si>
    <t>Jyske Invest</t>
  </si>
  <si>
    <t>MS Invest</t>
  </si>
  <si>
    <t>Nordea Invest</t>
  </si>
  <si>
    <t>Nykredit Portefølje Administration</t>
  </si>
  <si>
    <t>Sparinvest</t>
  </si>
  <si>
    <t>Sydinvest</t>
  </si>
  <si>
    <t xml:space="preserve">I alt danske foreninger </t>
  </si>
  <si>
    <t>Detail</t>
  </si>
  <si>
    <t>Institutionelle</t>
  </si>
  <si>
    <t>Udenlandske</t>
  </si>
  <si>
    <t>Antal afdelinger fordelt på typer af afdelinger</t>
  </si>
  <si>
    <t>Udenlandske aktier i alt</t>
  </si>
  <si>
    <t>Danske obligationer i alt</t>
  </si>
  <si>
    <t>Udenlandske obligationer i alt</t>
  </si>
  <si>
    <t>StockRate Invest</t>
  </si>
  <si>
    <t>Stonehenge</t>
  </si>
  <si>
    <t>Fundamental Invest</t>
  </si>
  <si>
    <t>Maj Invest</t>
  </si>
  <si>
    <t>Strategi Invest</t>
  </si>
  <si>
    <t>Alternativ Invest</t>
  </si>
  <si>
    <t xml:space="preserve">Formue alle medlemmer </t>
  </si>
  <si>
    <t>BLS Invest</t>
  </si>
  <si>
    <t>Aktier Danmark</t>
  </si>
  <si>
    <t>Aktier Ejendomme</t>
  </si>
  <si>
    <t>Aktier Enkeltlande</t>
  </si>
  <si>
    <t>Aktier Europa</t>
  </si>
  <si>
    <t>Aktier Fjernøsten</t>
  </si>
  <si>
    <t>Aktier Globale</t>
  </si>
  <si>
    <t>Aktier Health Care</t>
  </si>
  <si>
    <t>Aktier Japan</t>
  </si>
  <si>
    <t>Aktier Kina</t>
  </si>
  <si>
    <t>Aktier Klima &amp; Miljø</t>
  </si>
  <si>
    <t>Aktier Latinamerika</t>
  </si>
  <si>
    <t>Aktier Nordamerika</t>
  </si>
  <si>
    <t>Aktier Norden</t>
  </si>
  <si>
    <t>Aktier Tyskland</t>
  </si>
  <si>
    <t>Aktier Østeuropa</t>
  </si>
  <si>
    <t>Obligationer, Investment Grade</t>
  </si>
  <si>
    <t>Obligationer, Non-Investment Grade</t>
  </si>
  <si>
    <t>Obligationer, Emerging Markets</t>
  </si>
  <si>
    <t>Pengemarkedsforeninger</t>
  </si>
  <si>
    <t>Aktier Emerging markets</t>
  </si>
  <si>
    <t>Aktier IT</t>
  </si>
  <si>
    <t>Obligationer indeks danske</t>
  </si>
  <si>
    <t xml:space="preserve">Blandede </t>
  </si>
  <si>
    <t>HP Invest</t>
  </si>
  <si>
    <t>Investin</t>
  </si>
  <si>
    <t>Lån og Spar Invest</t>
  </si>
  <si>
    <t>Nielsen Global Value</t>
  </si>
  <si>
    <t>Sydinvest Administration A/S</t>
  </si>
  <si>
    <t>TRP-Invest</t>
  </si>
  <si>
    <t>Wealth Invest</t>
  </si>
  <si>
    <t>I alt</t>
  </si>
  <si>
    <t>Obligationer Korte danske</t>
  </si>
  <si>
    <t>Obligationer Lange danske</t>
  </si>
  <si>
    <t>Obligationer Øvrige danske</t>
  </si>
  <si>
    <t>Obligationer, Non-investment Grade</t>
  </si>
  <si>
    <t>BI Management A/S</t>
  </si>
  <si>
    <t>Danske Invest Management A/S</t>
  </si>
  <si>
    <t>Handelsinvest Investeringsforvaltning A/S</t>
  </si>
  <si>
    <t>ID-Sparinvest A/S</t>
  </si>
  <si>
    <t>Invest-Administration A/S</t>
  </si>
  <si>
    <t>Jyske Invest Fund Management A/S</t>
  </si>
  <si>
    <t>Investeringsforvaltningsselskabet SEBinvest A/S</t>
  </si>
  <si>
    <t>Alm. Brand Invest, detail</t>
  </si>
  <si>
    <t>Alternativ Invest, detail</t>
  </si>
  <si>
    <t>BankInvest, detail</t>
  </si>
  <si>
    <t>BLS Invest, detail</t>
  </si>
  <si>
    <t>Danske Invest, detail</t>
  </si>
  <si>
    <t>Formuepleje Invest, detail</t>
  </si>
  <si>
    <t>Fundamental Invest, detail</t>
  </si>
  <si>
    <t>Handelsinvest, detail</t>
  </si>
  <si>
    <t>HP Invest, detail</t>
  </si>
  <si>
    <t>Investeringsforeningen Gudme Raaschou, detail</t>
  </si>
  <si>
    <t>Investin, detail</t>
  </si>
  <si>
    <t>Jyske Invest, detail</t>
  </si>
  <si>
    <t>Lån og Spar Invest, detail</t>
  </si>
  <si>
    <t>Maj Invest, detail</t>
  </si>
  <si>
    <t>MS Invest, detail</t>
  </si>
  <si>
    <t>Nordea Invest, detail</t>
  </si>
  <si>
    <t>Nykredit Portefølje Administration, detail</t>
  </si>
  <si>
    <t>SEBinvest, detail</t>
  </si>
  <si>
    <t>Sparinvest, detail</t>
  </si>
  <si>
    <t>StockRate Invest, detail</t>
  </si>
  <si>
    <t>Stonehenge, detail</t>
  </si>
  <si>
    <t>Strategi Invest,detail</t>
  </si>
  <si>
    <t>Sydinvest, detail</t>
  </si>
  <si>
    <t>TRP-Invest, detail</t>
  </si>
  <si>
    <t>BankInvest, institutionel</t>
  </si>
  <si>
    <t>Danske Invest, institutionel</t>
  </si>
  <si>
    <t>Handelsinvest, institutionel</t>
  </si>
  <si>
    <t>Jyske Invest, institutionel</t>
  </si>
  <si>
    <t>Nordea Invest, institutionel</t>
  </si>
  <si>
    <t>Nykredit Portefølje Administration, institutionel</t>
  </si>
  <si>
    <t>SEBinvest, institutionel</t>
  </si>
  <si>
    <t>Sparinvest, institutionel</t>
  </si>
  <si>
    <t>Sydinvest, institutionel</t>
  </si>
  <si>
    <t>Danske Invest, udenlandsk</t>
  </si>
  <si>
    <t>Jyske Invest, udenlandsk</t>
  </si>
  <si>
    <t>Sydinvest, udenlandsk</t>
  </si>
  <si>
    <t>1. Investeringsområde</t>
  </si>
  <si>
    <t>2. Investeringsforeninger</t>
  </si>
  <si>
    <t>3.1</t>
  </si>
  <si>
    <t xml:space="preserve">2.2 </t>
  </si>
  <si>
    <t>2.3</t>
  </si>
  <si>
    <t xml:space="preserve">Nettokøb alle medlemmer </t>
  </si>
  <si>
    <t>Nykredit Portefølje Administration A/S</t>
  </si>
  <si>
    <t>I alt detail</t>
  </si>
  <si>
    <t>I alt institutionel</t>
  </si>
  <si>
    <t>I alt udenlandsk</t>
  </si>
  <si>
    <t xml:space="preserve">Branchens samlede formue fordelt på foreninger </t>
  </si>
  <si>
    <t>Branchens samlede formue fordelt på foreninger og afdelingstype</t>
  </si>
  <si>
    <t>Kursværdi mio. kr.</t>
  </si>
  <si>
    <t>Branchens samlede formue fordelt på investeringsforvaltningsselskaber</t>
  </si>
  <si>
    <t>Så mange penge forvalter de enkelte danske investeringsforvaltningsselskaber - kursværdi mio. kr.</t>
  </si>
  <si>
    <t>Branchens samlede formue fordelt på typer af afdelinger</t>
  </si>
  <si>
    <t>Investorernes nettokøb fordelt på typer af afdelinger</t>
  </si>
  <si>
    <t>Kursværdi - mio. kr.</t>
  </si>
  <si>
    <t>Kursværdi - mio kr.</t>
  </si>
  <si>
    <t>Kursværdi - mio. kroner</t>
  </si>
  <si>
    <t>Investorernes nettokøb i detailafdelingerne - fordelt på foreninger</t>
  </si>
  <si>
    <t>Så mange penge forvalter de enkelte danske investeringsforeninger inden for de enkelte områder - kursværdi mio. kr.</t>
  </si>
  <si>
    <t>Så mange penge forvalter de enkelte danske investeringsforeninger - kursværdi mio. kr.</t>
  </si>
  <si>
    <t xml:space="preserve"> Investorernes nettokøb i detailafdelingerne fordelt efter investeringsområde</t>
  </si>
  <si>
    <t>Branchens samlede formue fordelt på foreninger</t>
  </si>
  <si>
    <t>4. Afdelingstyper</t>
  </si>
  <si>
    <t>3. Investeringsforvaltningsselskaber</t>
  </si>
  <si>
    <t>4.1</t>
  </si>
  <si>
    <t xml:space="preserve">2.1  </t>
  </si>
  <si>
    <t xml:space="preserve"> Formuen i detailafdelingerne fordelt efter investeringsområde</t>
  </si>
  <si>
    <t xml:space="preserve">Wealth Invest, detail </t>
  </si>
  <si>
    <t>I alt alle foreninger</t>
  </si>
  <si>
    <t>Nordea Invest Fund Management A/S</t>
  </si>
  <si>
    <t>SKAGEN Fondene, detail*</t>
  </si>
  <si>
    <t>*Udenlandsk, indgår ikke i totalen</t>
  </si>
  <si>
    <t>SKAGEN Fondene, institutionel*</t>
  </si>
  <si>
    <t>*antal afdelinger og klasser i alt</t>
  </si>
  <si>
    <t>Øvrige</t>
  </si>
  <si>
    <t>Obligationer, Øvrige</t>
  </si>
  <si>
    <t>BIL Nordic Invest</t>
  </si>
  <si>
    <t>BIL Nordic Invest, detail</t>
  </si>
  <si>
    <t>Obligationer, udenlandske indeksobl.</t>
  </si>
  <si>
    <t>Absalon Invest, institutionel</t>
  </si>
  <si>
    <t>Formuepleje</t>
  </si>
  <si>
    <t>Skagen Fondene</t>
  </si>
  <si>
    <t xml:space="preserve">Sydinvest </t>
  </si>
  <si>
    <t>Obligationer, udenlandske indeks</t>
  </si>
  <si>
    <t>SEB</t>
  </si>
  <si>
    <t>Kapitalforeninger Hedgestrategier</t>
  </si>
  <si>
    <t>Kapitalforeninger Aktier</t>
  </si>
  <si>
    <t>Kapitalforeninger Blandede</t>
  </si>
  <si>
    <t>Kapitalforeninger Øvrige</t>
  </si>
  <si>
    <t>Kapitalforeninger aktier</t>
  </si>
  <si>
    <t>Kapitalforeninger, Obl. Udenlandske</t>
  </si>
  <si>
    <t xml:space="preserve">SEBinvest </t>
  </si>
  <si>
    <t>1.4</t>
  </si>
  <si>
    <t xml:space="preserve"> Antal detailfonde inden for hvert investeringsområde</t>
  </si>
  <si>
    <t>Investorernes nettokøb og nettoflow  i detailafdelingerne - fordelt på foreninger</t>
  </si>
  <si>
    <t>mio. kr.</t>
  </si>
  <si>
    <t xml:space="preserve"> mio kr.</t>
  </si>
  <si>
    <t>SKAGEN Fondene*</t>
  </si>
  <si>
    <t>Andre alternative investeringsfonde</t>
  </si>
  <si>
    <t>Foreningstyper</t>
  </si>
  <si>
    <t>Investorernes nettokøb fordelt på fondstyper</t>
  </si>
  <si>
    <t>Investorernes formue fordelt på fondstyper</t>
  </si>
  <si>
    <t>Formue fordelt på foreningstyper</t>
  </si>
  <si>
    <t>Wealth Invest, institutionel</t>
  </si>
  <si>
    <t>PFA Asset Management A/S</t>
  </si>
  <si>
    <t>PFA Asset Management A/S,institutionel</t>
  </si>
  <si>
    <t>..Kapitalforeninger</t>
  </si>
  <si>
    <t>..Andre alternative investeringsfonde</t>
  </si>
  <si>
    <t>Formue i detailfonde inden for hvert investeringsområde</t>
  </si>
  <si>
    <t>Investorernes nettokøb i detailfonde fordelt efter investeringsområde</t>
  </si>
  <si>
    <t>Udbetalte udbytter i detailfonde - fordelt efter investeringsområde</t>
  </si>
  <si>
    <t>Udbetalte udbytter i detailfonde - fordelt på foreninger</t>
  </si>
  <si>
    <t>Halberg-Gundersen Invest</t>
  </si>
  <si>
    <t>Antal afdelinger og klasser fordelt på typer af afdelinger</t>
  </si>
  <si>
    <t>PFA Asset Management</t>
  </si>
  <si>
    <t>Carnegie WorldWide</t>
  </si>
  <si>
    <t>Mermaid Nordic</t>
  </si>
  <si>
    <t>ValueInvest Danmark</t>
  </si>
  <si>
    <t>Mermaid Nordic, detail</t>
  </si>
  <si>
    <t>ValueInvest Danmark, detail</t>
  </si>
  <si>
    <t>Aktier Brancher</t>
  </si>
  <si>
    <t>Antal detailfonde* inden for hvert investeringsområde</t>
  </si>
  <si>
    <t>Nettoflow* i detailafdelingerne - fordelt på foreninger</t>
  </si>
  <si>
    <t>*Nettoflow er nettokøb korrigeret for udbytte</t>
  </si>
  <si>
    <t>Nettoflow* i detailfonde fordelt efter investeringsområde</t>
  </si>
  <si>
    <t>Invest Administration A/S, detail</t>
  </si>
  <si>
    <t>Invest Administration</t>
  </si>
  <si>
    <t>*Udenlandsk*. Formuen er opgjort efter skønsmæssig metode</t>
  </si>
  <si>
    <t>HP Invest, udenlandsk</t>
  </si>
  <si>
    <t xml:space="preserve">PFA Invest </t>
  </si>
  <si>
    <t>Quenti Asset Management</t>
  </si>
  <si>
    <t>Quenti Asset Management, institutionel</t>
  </si>
  <si>
    <t>Kapitalforeningen Investering &amp; Tryghed</t>
  </si>
  <si>
    <t>Lægernes Invest</t>
  </si>
  <si>
    <t>Lægernes Invest, detail</t>
  </si>
  <si>
    <t>Formuepleje  A/S</t>
  </si>
  <si>
    <t xml:space="preserve">Alternative investeringsfonde </t>
  </si>
  <si>
    <t>…Investeringsforeninger</t>
  </si>
  <si>
    <t>…Værdipapirfonde</t>
  </si>
  <si>
    <t>Amalie Invest</t>
  </si>
  <si>
    <t>Amalie Invest, detail</t>
  </si>
  <si>
    <t>UCITS</t>
  </si>
  <si>
    <t>C Worldwide</t>
  </si>
  <si>
    <t>C Worldwide, detail</t>
  </si>
  <si>
    <t>Udbytter i detailfonde efter investeringsområde og foreningsgruppe</t>
  </si>
  <si>
    <t>Falcon Invest</t>
  </si>
  <si>
    <t>Accunia</t>
  </si>
  <si>
    <t xml:space="preserve">Investering Danmark     Amaliegade 7    DK-1256 København K     Tel: 3370 1000     Email:info@ifb.dk   </t>
  </si>
  <si>
    <t xml:space="preserve">Investering Danmark     Amaliegade 7    DK-1256 København K     Tel: 3370 1000    </t>
  </si>
  <si>
    <t xml:space="preserve">Investering Danmark   Amaliegade 7    DK-1256 København K     Tel: 3370 1000     Email:info@ifr.dk   </t>
  </si>
  <si>
    <t>Nielsen Capital Management</t>
  </si>
  <si>
    <t>Nielsen Capital Management, detail</t>
  </si>
  <si>
    <t>IR Invest</t>
  </si>
  <si>
    <t>Invest Administration A/S, institutionel</t>
  </si>
  <si>
    <t xml:space="preserve">IR Invest </t>
  </si>
  <si>
    <t>Gudme Raaschou, institutionel</t>
  </si>
  <si>
    <t>Blandede Balanceret</t>
  </si>
  <si>
    <t>Blandede Fleksibel</t>
  </si>
  <si>
    <t>Blandede Høj aktieandel</t>
  </si>
  <si>
    <t>Blandede Lav aktieandel</t>
  </si>
  <si>
    <t/>
  </si>
  <si>
    <t>FundMarket</t>
  </si>
  <si>
    <t>FundMarket, detail</t>
  </si>
  <si>
    <t>Fundmarket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</si>
  <si>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</si>
  <si>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</si>
  <si>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</si>
  <si>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</si>
  <si>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</si>
  <si>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Obligationer Danske indeksobligationer</t>
  </si>
  <si>
    <t>Kapitalforeninger Obligationer Udenlandske</t>
  </si>
  <si>
    <t>Investin, institutionel</t>
  </si>
  <si>
    <t>år-til-dato</t>
  </si>
  <si>
    <t>1.5</t>
  </si>
  <si>
    <t>Nettoflow i detailfonde efter investeringsområde og foreningsgruppe</t>
  </si>
  <si>
    <t>Investorernes formue fordelt på fondstyper, netto</t>
  </si>
  <si>
    <t>Investorernes nettokøb fordelt på fondstyper, netto</t>
  </si>
  <si>
    <t>Nettoformue*</t>
  </si>
  <si>
    <t>*Nettoformue angiver den formue, der er tilgået afdelingerne i den enkelte investeringsforening fra eksterne investorer</t>
  </si>
  <si>
    <t>*Nettokøb, netto angiver det nettokøb i afdelingerne indenfor den enkelte investeringsforening, der er foretaget af eksterne investorer i perioden.</t>
  </si>
  <si>
    <t>Nettokøb, netto*</t>
  </si>
  <si>
    <t>Nettokøb, brutto</t>
  </si>
  <si>
    <t>Bruttoformue</t>
  </si>
  <si>
    <t>Bliver inkluderet på senere tidspunkt</t>
  </si>
  <si>
    <t>http://finansdanmark.dk/toerre-tal/investeringsfondsstatistikker/forklaring-til-statistikker/om-brutto-og-nettotal-i-den-maanedlige-markedsstatistik/</t>
  </si>
  <si>
    <t>C Worldwide A/S</t>
  </si>
  <si>
    <t>Formuepleje, udenlandsk</t>
  </si>
  <si>
    <t>oktober</t>
  </si>
  <si>
    <t>Invest Administration, udenlandsk</t>
  </si>
  <si>
    <t>november</t>
  </si>
  <si>
    <t>Investering Danmarks markedsstatistik 30.11.2019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</si>
</sst>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yy"/>
    <numFmt numFmtId="165" formatCode="_(* #,##0.00_);_(* \(#,##0.00\);_(* \-??_);_(@_)"/>
    <numFmt numFmtId="166" formatCode="#,##0.0"/>
    <numFmt numFmtId="167" formatCode="_(* #,##0_);_(* \(#,##0\);_(* \-??_);_(@_)"/>
    <numFmt numFmtId="168" formatCode="#,##0.000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b/>
      <sz val="9"/>
      <color indexed="9"/>
      <name val="Verdana"/>
      <family val="2"/>
    </font>
    <font>
      <sz val="8"/>
      <name val="Times New Roman"/>
      <family val="1"/>
    </font>
    <font>
      <b/>
      <sz val="8"/>
      <color indexed="8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indexed="8"/>
      <name val="Verdana"/>
      <family val="2"/>
    </font>
    <font>
      <b/>
      <sz val="8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u/>
      <sz val="10"/>
      <color rgb="FFE4002B"/>
      <name val="Arial"/>
      <family val="2"/>
    </font>
    <font>
      <sz val="10"/>
      <color theme="0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2"/>
      </patternFill>
    </fill>
    <fill>
      <patternFill patternType="solid">
        <fgColor theme="2"/>
        <bgColor rgb="FFFF8080"/>
      </patternFill>
    </fill>
    <fill>
      <patternFill patternType="solid">
        <fgColor theme="6"/>
        <bgColor indexed="31"/>
      </patternFill>
    </fill>
    <fill>
      <patternFill patternType="solid">
        <fgColor theme="4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</fills>
  <borders count="14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hair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2"/>
      </left>
      <right/>
      <top style="hair">
        <color indexed="22"/>
      </top>
      <bottom style="hair">
        <color indexed="27"/>
      </bottom>
      <diagonal/>
    </border>
    <border>
      <left style="thin">
        <color indexed="31"/>
      </left>
      <right style="thin">
        <color indexed="31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 style="hair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thin">
        <color indexed="31"/>
      </left>
      <right/>
      <top style="hair">
        <color indexed="27"/>
      </top>
      <bottom style="hair">
        <color indexed="27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27"/>
      </bottom>
      <diagonal/>
    </border>
    <border>
      <left/>
      <right/>
      <top style="thin">
        <color indexed="9"/>
      </top>
      <bottom style="thin">
        <color indexed="27"/>
      </bottom>
      <diagonal/>
    </border>
    <border>
      <left/>
      <right style="thin">
        <color indexed="27"/>
      </right>
      <top style="thin">
        <color indexed="9"/>
      </top>
      <bottom style="thin">
        <color indexed="2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7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thin">
        <color indexed="31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 style="thin">
        <color indexed="27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theme="8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thin">
        <color indexed="22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indexed="27"/>
      </bottom>
      <diagonal/>
    </border>
    <border>
      <left style="thin">
        <color indexed="3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indexed="3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thin">
        <color theme="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thin">
        <color indexed="27"/>
      </top>
      <bottom style="hair">
        <color theme="8"/>
      </bottom>
      <diagonal/>
    </border>
    <border>
      <left/>
      <right style="thin">
        <color indexed="27"/>
      </right>
      <top style="thin">
        <color indexed="27"/>
      </top>
      <bottom style="hair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 style="thin">
        <color indexed="27"/>
      </right>
      <top style="hair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thin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hair">
        <color theme="8"/>
      </top>
      <bottom style="hair">
        <color theme="8"/>
      </bottom>
      <diagonal/>
    </border>
    <border>
      <left/>
      <right/>
      <top style="hair">
        <color theme="8"/>
      </top>
      <bottom style="thin">
        <color indexed="9"/>
      </bottom>
      <diagonal/>
    </border>
    <border>
      <left/>
      <right style="thin">
        <color indexed="27"/>
      </right>
      <top style="hair">
        <color theme="8"/>
      </top>
      <bottom style="thin">
        <color indexed="9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/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/>
      </left>
      <right/>
      <top style="thin">
        <color theme="2"/>
      </top>
      <bottom style="hair">
        <color theme="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/>
      <diagonal/>
    </border>
    <border>
      <left style="hair">
        <color theme="8"/>
      </left>
      <right/>
      <top style="thin">
        <color theme="8"/>
      </top>
      <bottom style="hair">
        <color theme="8"/>
      </bottom>
      <diagonal/>
    </border>
    <border>
      <left style="thin">
        <color theme="2"/>
      </left>
      <right style="hair">
        <color theme="8"/>
      </right>
      <top/>
      <bottom/>
      <diagonal/>
    </border>
    <border>
      <left style="hair">
        <color theme="8"/>
      </left>
      <right/>
      <top style="hair">
        <color theme="8"/>
      </top>
      <bottom style="hair">
        <color indexed="31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/>
      <bottom/>
      <diagonal/>
    </border>
    <border>
      <left style="thin">
        <color theme="0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8"/>
      </left>
      <right/>
      <top/>
      <bottom/>
      <diagonal/>
    </border>
    <border>
      <left style="hair">
        <color theme="8"/>
      </left>
      <right/>
      <top/>
      <bottom style="hair">
        <color theme="8"/>
      </bottom>
      <diagonal/>
    </border>
    <border>
      <left style="hair">
        <color theme="8"/>
      </left>
      <right/>
      <top style="hair">
        <color indexed="27"/>
      </top>
      <bottom style="hair">
        <color indexed="27"/>
      </bottom>
      <diagonal/>
    </border>
    <border>
      <left style="hair">
        <color theme="8"/>
      </left>
      <right/>
      <top style="hair">
        <color indexed="27"/>
      </top>
      <bottom/>
      <diagonal/>
    </border>
    <border>
      <left style="hair">
        <color theme="8"/>
      </left>
      <right/>
      <top style="hair">
        <color indexed="27"/>
      </top>
      <bottom style="thin">
        <color indexed="31"/>
      </bottom>
      <diagonal/>
    </border>
    <border>
      <left style="thin">
        <color theme="1"/>
      </left>
      <right/>
      <top/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/>
      <diagonal/>
    </border>
    <border>
      <left style="thin">
        <color theme="1"/>
      </left>
      <right/>
      <top style="hair">
        <color indexed="27"/>
      </top>
      <bottom style="thin">
        <color indexed="31"/>
      </bottom>
      <diagonal/>
    </border>
    <border>
      <left style="thin">
        <color indexed="64"/>
      </left>
      <right/>
      <top style="hair">
        <color theme="8"/>
      </top>
      <bottom style="hair">
        <color theme="8"/>
      </bottom>
      <diagonal/>
    </border>
    <border>
      <left style="thin">
        <color indexed="64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indexed="64"/>
      </left>
      <right/>
      <top style="hair">
        <color theme="8"/>
      </top>
      <bottom/>
      <diagonal/>
    </border>
    <border>
      <left style="thin">
        <color indexed="64"/>
      </left>
      <right/>
      <top style="hair">
        <color theme="8"/>
      </top>
      <bottom style="hair">
        <color indexed="27"/>
      </bottom>
      <diagonal/>
    </border>
    <border>
      <left/>
      <right style="hair">
        <color theme="8"/>
      </right>
      <top style="hair">
        <color theme="8"/>
      </top>
      <bottom/>
      <diagonal/>
    </border>
    <border>
      <left/>
      <right style="hair">
        <color theme="8"/>
      </right>
      <top style="hair">
        <color theme="8"/>
      </top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theme="1"/>
      </left>
      <right/>
      <top style="hair">
        <color theme="8"/>
      </top>
      <bottom style="hair">
        <color theme="8"/>
      </bottom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hair">
        <color theme="8"/>
      </left>
      <right style="thin">
        <color theme="0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theme="0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 style="thin">
        <color theme="0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/>
      <right/>
      <top style="thin">
        <color theme="2"/>
      </top>
      <bottom style="hair">
        <color theme="8"/>
      </bottom>
      <diagonal/>
    </border>
    <border>
      <left style="hair">
        <color theme="8"/>
      </left>
      <right style="thin">
        <color indexed="64"/>
      </right>
      <top style="thin">
        <color theme="2"/>
      </top>
      <bottom style="hair">
        <color theme="8"/>
      </bottom>
      <diagonal/>
    </border>
    <border>
      <left style="thin">
        <color indexed="27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hair">
        <color theme="8"/>
      </right>
      <top/>
      <bottom style="hair">
        <color theme="8"/>
      </bottom>
      <diagonal/>
    </border>
    <border>
      <left style="thin">
        <color indexed="64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thin">
        <color theme="0"/>
      </right>
      <top/>
      <bottom style="hair">
        <color theme="8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2"/>
      </bottom>
      <diagonal/>
    </border>
    <border>
      <left/>
      <right style="thin">
        <color indexed="9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/>
      <diagonal/>
    </border>
    <border>
      <left style="hair">
        <color theme="8"/>
      </left>
      <right style="thin">
        <color theme="0"/>
      </right>
      <top style="hair">
        <color theme="8"/>
      </top>
      <bottom/>
      <diagonal/>
    </border>
  </borders>
  <cellStyleXfs count="22">
    <xf numFmtId="0" fontId="0" fillId="0" borderId="0"/>
    <xf numFmtId="0" fontId="23" fillId="0" borderId="0" applyNumberFormat="0" applyFill="0" applyBorder="0" applyAlignment="0" applyProtection="0"/>
    <xf numFmtId="0" fontId="22" fillId="3" borderId="42" applyNumberFormat="0" applyFont="0" applyAlignment="0" applyProtection="0"/>
    <xf numFmtId="0" fontId="24" fillId="4" borderId="43" applyNumberFormat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7" fillId="6" borderId="43" applyNumberFormat="0" applyAlignment="0" applyProtection="0"/>
    <xf numFmtId="165" fontId="15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7" borderId="0" applyNumberFormat="0" applyBorder="0" applyAlignment="0" applyProtection="0"/>
    <xf numFmtId="0" fontId="22" fillId="0" borderId="0"/>
    <xf numFmtId="0" fontId="30" fillId="4" borderId="44" applyNumberFormat="0" applyAlignment="0" applyProtection="0"/>
    <xf numFmtId="0" fontId="31" fillId="0" borderId="45" applyNumberFormat="0" applyFill="0" applyAlignment="0" applyProtection="0"/>
    <xf numFmtId="0" fontId="32" fillId="0" borderId="46" applyNumberFormat="0" applyFill="0" applyAlignment="0" applyProtection="0"/>
    <xf numFmtId="0" fontId="33" fillId="0" borderId="47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48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49" applyNumberFormat="0" applyFill="0" applyAlignment="0" applyProtection="0"/>
    <xf numFmtId="0" fontId="37" fillId="8" borderId="0" applyNumberFormat="0" applyBorder="0" applyAlignment="0" applyProtection="0"/>
    <xf numFmtId="0" fontId="1" fillId="3" borderId="42" applyNumberFormat="0" applyFont="0" applyAlignment="0" applyProtection="0"/>
    <xf numFmtId="0" fontId="1" fillId="0" borderId="0"/>
  </cellStyleXfs>
  <cellXfs count="383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9" fillId="0" borderId="3" xfId="0" applyFont="1" applyBorder="1"/>
    <xf numFmtId="0" fontId="9" fillId="0" borderId="1" xfId="0" applyFont="1" applyBorder="1"/>
    <xf numFmtId="0" fontId="6" fillId="0" borderId="0" xfId="0" applyFont="1"/>
    <xf numFmtId="0" fontId="6" fillId="2" borderId="0" xfId="0" applyFont="1" applyFill="1"/>
    <xf numFmtId="3" fontId="0" fillId="0" borderId="1" xfId="0" applyNumberFormat="1" applyBorder="1"/>
    <xf numFmtId="0" fontId="5" fillId="0" borderId="4" xfId="0" applyFont="1" applyBorder="1"/>
    <xf numFmtId="0" fontId="0" fillId="0" borderId="50" xfId="0" applyBorder="1"/>
    <xf numFmtId="0" fontId="9" fillId="0" borderId="50" xfId="0" applyFont="1" applyBorder="1"/>
    <xf numFmtId="0" fontId="9" fillId="0" borderId="1" xfId="0" applyFont="1" applyBorder="1" applyAlignment="1">
      <alignment horizontal="left"/>
    </xf>
    <xf numFmtId="0" fontId="9" fillId="0" borderId="50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5" xfId="0" applyFont="1" applyBorder="1"/>
    <xf numFmtId="0" fontId="8" fillId="0" borderId="1" xfId="0" applyFont="1" applyBorder="1"/>
    <xf numFmtId="0" fontId="9" fillId="0" borderId="5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7" fillId="0" borderId="5" xfId="0" applyFont="1" applyBorder="1"/>
    <xf numFmtId="0" fontId="17" fillId="0" borderId="1" xfId="0" applyFont="1" applyBorder="1"/>
    <xf numFmtId="0" fontId="5" fillId="0" borderId="1" xfId="0" applyFont="1" applyBorder="1"/>
    <xf numFmtId="0" fontId="5" fillId="0" borderId="50" xfId="0" applyFont="1" applyBorder="1"/>
    <xf numFmtId="0" fontId="5" fillId="0" borderId="50" xfId="0" applyFont="1" applyBorder="1" applyAlignment="1">
      <alignment horizontal="left"/>
    </xf>
    <xf numFmtId="0" fontId="5" fillId="0" borderId="3" xfId="0" applyFont="1" applyBorder="1"/>
    <xf numFmtId="3" fontId="0" fillId="0" borderId="50" xfId="0" applyNumberFormat="1" applyBorder="1"/>
    <xf numFmtId="0" fontId="0" fillId="0" borderId="51" xfId="0" applyBorder="1"/>
    <xf numFmtId="3" fontId="0" fillId="0" borderId="2" xfId="0" applyNumberFormat="1" applyBorder="1"/>
    <xf numFmtId="2" fontId="5" fillId="0" borderId="6" xfId="0" applyNumberFormat="1" applyFont="1" applyBorder="1"/>
    <xf numFmtId="2" fontId="5" fillId="0" borderId="7" xfId="0" applyNumberFormat="1" applyFont="1" applyBorder="1"/>
    <xf numFmtId="0" fontId="0" fillId="9" borderId="1" xfId="0" applyFill="1" applyBorder="1"/>
    <xf numFmtId="0" fontId="38" fillId="0" borderId="1" xfId="0" applyFont="1" applyBorder="1"/>
    <xf numFmtId="0" fontId="39" fillId="10" borderId="0" xfId="0" applyFont="1" applyFill="1" applyAlignment="1">
      <alignment horizontal="left" vertical="center"/>
    </xf>
    <xf numFmtId="0" fontId="40" fillId="10" borderId="0" xfId="0" applyFont="1" applyFill="1" applyAlignment="1">
      <alignment horizontal="left"/>
    </xf>
    <xf numFmtId="0" fontId="40" fillId="10" borderId="8" xfId="0" applyFont="1" applyFill="1" applyBorder="1" applyAlignment="1">
      <alignment horizontal="left"/>
    </xf>
    <xf numFmtId="0" fontId="2" fillId="10" borderId="9" xfId="0" applyFont="1" applyFill="1" applyBorder="1" applyAlignment="1">
      <alignment horizontal="left"/>
    </xf>
    <xf numFmtId="0" fontId="13" fillId="11" borderId="10" xfId="0" applyFont="1" applyFill="1" applyBorder="1" applyAlignment="1">
      <alignment wrapText="1"/>
    </xf>
    <xf numFmtId="0" fontId="41" fillId="12" borderId="0" xfId="0" applyFont="1" applyFill="1"/>
    <xf numFmtId="3" fontId="41" fillId="12" borderId="11" xfId="0" applyNumberFormat="1" applyFont="1" applyFill="1" applyBorder="1"/>
    <xf numFmtId="0" fontId="42" fillId="13" borderId="12" xfId="0" applyFont="1" applyFill="1" applyBorder="1" applyAlignment="1">
      <alignment horizontal="center"/>
    </xf>
    <xf numFmtId="0" fontId="0" fillId="0" borderId="3" xfId="0" applyBorder="1"/>
    <xf numFmtId="3" fontId="6" fillId="14" borderId="52" xfId="0" applyNumberFormat="1" applyFont="1" applyFill="1" applyBorder="1" applyAlignment="1">
      <alignment horizontal="right" vertical="top"/>
    </xf>
    <xf numFmtId="3" fontId="6" fillId="14" borderId="52" xfId="0" applyNumberFormat="1" applyFont="1" applyFill="1" applyBorder="1"/>
    <xf numFmtId="3" fontId="7" fillId="15" borderId="53" xfId="0" applyNumberFormat="1" applyFont="1" applyFill="1" applyBorder="1"/>
    <xf numFmtId="0" fontId="6" fillId="0" borderId="52" xfId="0" applyFont="1" applyBorder="1" applyAlignment="1">
      <alignment vertical="top"/>
    </xf>
    <xf numFmtId="3" fontId="6" fillId="0" borderId="52" xfId="0" applyNumberFormat="1" applyFont="1" applyBorder="1"/>
    <xf numFmtId="0" fontId="6" fillId="14" borderId="52" xfId="0" applyFont="1" applyFill="1" applyBorder="1" applyAlignment="1">
      <alignment vertical="top"/>
    </xf>
    <xf numFmtId="0" fontId="6" fillId="14" borderId="54" xfId="0" applyFont="1" applyFill="1" applyBorder="1"/>
    <xf numFmtId="0" fontId="6" fillId="14" borderId="55" xfId="0" applyFont="1" applyFill="1" applyBorder="1" applyAlignment="1">
      <alignment vertical="top"/>
    </xf>
    <xf numFmtId="0" fontId="6" fillId="0" borderId="56" xfId="0" applyFont="1" applyBorder="1"/>
    <xf numFmtId="1" fontId="4" fillId="0" borderId="55" xfId="0" applyNumberFormat="1" applyFont="1" applyBorder="1" applyAlignment="1">
      <alignment horizontal="left" vertical="top" wrapText="1"/>
    </xf>
    <xf numFmtId="0" fontId="4" fillId="0" borderId="55" xfId="0" applyFont="1" applyBorder="1" applyAlignment="1">
      <alignment horizontal="center" vertical="top"/>
    </xf>
    <xf numFmtId="0" fontId="5" fillId="0" borderId="55" xfId="0" applyFont="1" applyBorder="1"/>
    <xf numFmtId="3" fontId="6" fillId="2" borderId="55" xfId="0" applyNumberFormat="1" applyFont="1" applyFill="1" applyBorder="1"/>
    <xf numFmtId="3" fontId="6" fillId="0" borderId="55" xfId="0" applyNumberFormat="1" applyFont="1" applyBorder="1"/>
    <xf numFmtId="3" fontId="6" fillId="0" borderId="55" xfId="0" applyNumberFormat="1" applyFont="1" applyBorder="1"/>
    <xf numFmtId="3" fontId="6" fillId="16" borderId="55" xfId="0" applyNumberFormat="1" applyFont="1" applyFill="1" applyBorder="1"/>
    <xf numFmtId="3" fontId="43" fillId="0" borderId="55" xfId="0" applyNumberFormat="1" applyFont="1" applyBorder="1"/>
    <xf numFmtId="3" fontId="7" fillId="15" borderId="57" xfId="0" applyNumberFormat="1" applyFont="1" applyFill="1" applyBorder="1"/>
    <xf numFmtId="3" fontId="0" fillId="0" borderId="3" xfId="0" applyNumberFormat="1" applyBorder="1"/>
    <xf numFmtId="0" fontId="13" fillId="0" borderId="55" xfId="0" applyFont="1" applyBorder="1" applyAlignment="1">
      <alignment wrapText="1"/>
    </xf>
    <xf numFmtId="0" fontId="4" fillId="0" borderId="55" xfId="0" applyFont="1" applyBorder="1" applyAlignment="1">
      <alignment horizontal="center"/>
    </xf>
    <xf numFmtId="3" fontId="6" fillId="14" borderId="55" xfId="0" applyNumberFormat="1" applyFont="1" applyFill="1" applyBorder="1"/>
    <xf numFmtId="0" fontId="6" fillId="0" borderId="55" xfId="0" applyFont="1" applyBorder="1" applyAlignment="1">
      <alignment vertical="top"/>
    </xf>
    <xf numFmtId="3" fontId="6" fillId="14" borderId="55" xfId="0" applyNumberFormat="1" applyFont="1" applyFill="1" applyBorder="1" applyAlignment="1">
      <alignment horizontal="right" vertical="top"/>
    </xf>
    <xf numFmtId="0" fontId="6" fillId="14" borderId="55" xfId="0" applyFont="1" applyFill="1" applyBorder="1"/>
    <xf numFmtId="0" fontId="7" fillId="15" borderId="55" xfId="0" applyFont="1" applyFill="1" applyBorder="1" applyAlignment="1">
      <alignment vertical="top"/>
    </xf>
    <xf numFmtId="3" fontId="7" fillId="15" borderId="55" xfId="0" applyNumberFormat="1" applyFont="1" applyFill="1" applyBorder="1"/>
    <xf numFmtId="0" fontId="13" fillId="0" borderId="58" xfId="0" applyFont="1" applyBorder="1" applyAlignment="1">
      <alignment wrapText="1"/>
    </xf>
    <xf numFmtId="1" fontId="4" fillId="17" borderId="56" xfId="0" applyNumberFormat="1" applyFont="1" applyFill="1" applyBorder="1" applyAlignment="1">
      <alignment horizontal="center"/>
    </xf>
    <xf numFmtId="3" fontId="6" fillId="14" borderId="59" xfId="0" applyNumberFormat="1" applyFont="1" applyFill="1" applyBorder="1"/>
    <xf numFmtId="0" fontId="7" fillId="15" borderId="60" xfId="0" applyFont="1" applyFill="1" applyBorder="1" applyAlignment="1">
      <alignment vertical="top"/>
    </xf>
    <xf numFmtId="3" fontId="7" fillId="15" borderId="61" xfId="0" applyNumberFormat="1" applyFont="1" applyFill="1" applyBorder="1"/>
    <xf numFmtId="3" fontId="6" fillId="2" borderId="62" xfId="0" applyNumberFormat="1" applyFont="1" applyFill="1" applyBorder="1"/>
    <xf numFmtId="3" fontId="6" fillId="0" borderId="62" xfId="0" applyNumberFormat="1" applyFont="1" applyBorder="1"/>
    <xf numFmtId="3" fontId="6" fillId="0" borderId="62" xfId="0" applyNumberFormat="1" applyFont="1" applyBorder="1"/>
    <xf numFmtId="3" fontId="6" fillId="16" borderId="62" xfId="0" applyNumberFormat="1" applyFont="1" applyFill="1" applyBorder="1"/>
    <xf numFmtId="3" fontId="43" fillId="0" borderId="62" xfId="0" applyNumberFormat="1" applyFont="1" applyBorder="1"/>
    <xf numFmtId="3" fontId="6" fillId="18" borderId="62" xfId="0" applyNumberFormat="1" applyFont="1" applyFill="1" applyBorder="1"/>
    <xf numFmtId="3" fontId="6" fillId="18" borderId="55" xfId="0" applyNumberFormat="1" applyFont="1" applyFill="1" applyBorder="1"/>
    <xf numFmtId="0" fontId="11" fillId="15" borderId="63" xfId="0" applyFont="1" applyFill="1" applyBorder="1"/>
    <xf numFmtId="0" fontId="18" fillId="0" borderId="64" xfId="0" applyFont="1" applyBorder="1"/>
    <xf numFmtId="3" fontId="0" fillId="0" borderId="64" xfId="0" applyNumberFormat="1" applyBorder="1"/>
    <xf numFmtId="1" fontId="43" fillId="0" borderId="55" xfId="0" applyNumberFormat="1" applyFont="1" applyBorder="1" applyAlignment="1">
      <alignment horizontal="right" wrapText="1"/>
    </xf>
    <xf numFmtId="0" fontId="11" fillId="15" borderId="55" xfId="0" applyFont="1" applyFill="1" applyBorder="1"/>
    <xf numFmtId="1" fontId="4" fillId="0" borderId="65" xfId="0" applyNumberFormat="1" applyFont="1" applyBorder="1" applyAlignment="1">
      <alignment horizontal="left" vertical="top" wrapText="1"/>
    </xf>
    <xf numFmtId="0" fontId="4" fillId="0" borderId="66" xfId="0" applyFont="1" applyBorder="1" applyAlignment="1">
      <alignment horizontal="center" vertical="top"/>
    </xf>
    <xf numFmtId="0" fontId="5" fillId="0" borderId="67" xfId="0" applyFont="1" applyBorder="1"/>
    <xf numFmtId="3" fontId="5" fillId="0" borderId="55" xfId="0" applyNumberFormat="1" applyFont="1" applyBorder="1"/>
    <xf numFmtId="0" fontId="11" fillId="15" borderId="68" xfId="0" applyFont="1" applyFill="1" applyBorder="1"/>
    <xf numFmtId="0" fontId="41" fillId="12" borderId="68" xfId="0" applyFont="1" applyFill="1" applyBorder="1"/>
    <xf numFmtId="3" fontId="41" fillId="12" borderId="55" xfId="0" applyNumberFormat="1" applyFont="1" applyFill="1" applyBorder="1"/>
    <xf numFmtId="0" fontId="16" fillId="11" borderId="69" xfId="0" applyFont="1" applyFill="1" applyBorder="1" applyAlignment="1">
      <alignment vertical="top"/>
    </xf>
    <xf numFmtId="0" fontId="4" fillId="11" borderId="69" xfId="0" applyFont="1" applyFill="1" applyBorder="1" applyAlignment="1">
      <alignment horizontal="center" vertical="top"/>
    </xf>
    <xf numFmtId="0" fontId="4" fillId="11" borderId="70" xfId="0" applyFont="1" applyFill="1" applyBorder="1" applyAlignment="1">
      <alignment horizontal="center" vertical="top"/>
    </xf>
    <xf numFmtId="0" fontId="5" fillId="0" borderId="71" xfId="0" applyFont="1" applyBorder="1"/>
    <xf numFmtId="3" fontId="6" fillId="0" borderId="71" xfId="0" applyNumberFormat="1" applyFont="1" applyBorder="1"/>
    <xf numFmtId="3" fontId="6" fillId="0" borderId="72" xfId="0" applyNumberFormat="1" applyFont="1" applyBorder="1"/>
    <xf numFmtId="0" fontId="16" fillId="11" borderId="8" xfId="0" applyFont="1" applyFill="1" applyBorder="1" applyAlignment="1">
      <alignment vertical="top"/>
    </xf>
    <xf numFmtId="0" fontId="4" fillId="11" borderId="13" xfId="0" applyFont="1" applyFill="1" applyBorder="1" applyAlignment="1">
      <alignment horizontal="center" vertical="top"/>
    </xf>
    <xf numFmtId="0" fontId="5" fillId="0" borderId="55" xfId="0" applyFont="1" applyBorder="1"/>
    <xf numFmtId="0" fontId="3" fillId="0" borderId="73" xfId="0" applyFont="1" applyBorder="1" applyAlignment="1">
      <alignment vertical="top"/>
    </xf>
    <xf numFmtId="0" fontId="4" fillId="11" borderId="74" xfId="0" applyFont="1" applyFill="1" applyBorder="1" applyAlignment="1">
      <alignment horizontal="center" vertical="top"/>
    </xf>
    <xf numFmtId="0" fontId="4" fillId="11" borderId="75" xfId="0" applyFont="1" applyFill="1" applyBorder="1" applyAlignment="1">
      <alignment horizontal="center" vertical="top"/>
    </xf>
    <xf numFmtId="0" fontId="5" fillId="0" borderId="76" xfId="0" applyFont="1" applyBorder="1"/>
    <xf numFmtId="3" fontId="6" fillId="0" borderId="77" xfId="0" applyNumberFormat="1" applyFont="1" applyBorder="1"/>
    <xf numFmtId="0" fontId="7" fillId="15" borderId="78" xfId="0" applyFont="1" applyFill="1" applyBorder="1"/>
    <xf numFmtId="3" fontId="7" fillId="15" borderId="78" xfId="0" applyNumberFormat="1" applyFont="1" applyFill="1" applyBorder="1"/>
    <xf numFmtId="3" fontId="7" fillId="15" borderId="79" xfId="0" applyNumberFormat="1" applyFont="1" applyFill="1" applyBorder="1"/>
    <xf numFmtId="0" fontId="7" fillId="15" borderId="55" xfId="0" applyFont="1" applyFill="1" applyBorder="1"/>
    <xf numFmtId="0" fontId="7" fillId="15" borderId="80" xfId="0" applyFont="1" applyFill="1" applyBorder="1"/>
    <xf numFmtId="3" fontId="7" fillId="15" borderId="81" xfId="0" applyNumberFormat="1" applyFont="1" applyFill="1" applyBorder="1"/>
    <xf numFmtId="0" fontId="6" fillId="14" borderId="14" xfId="0" applyFont="1" applyFill="1" applyBorder="1" applyAlignment="1">
      <alignment vertical="top"/>
    </xf>
    <xf numFmtId="3" fontId="6" fillId="14" borderId="15" xfId="0" applyNumberFormat="1" applyFont="1" applyFill="1" applyBorder="1"/>
    <xf numFmtId="1" fontId="4" fillId="17" borderId="82" xfId="0" applyNumberFormat="1" applyFont="1" applyFill="1" applyBorder="1" applyAlignment="1">
      <alignment horizontal="center"/>
    </xf>
    <xf numFmtId="3" fontId="6" fillId="0" borderId="59" xfId="0" applyNumberFormat="1" applyFont="1" applyBorder="1"/>
    <xf numFmtId="3" fontId="6" fillId="0" borderId="59" xfId="0" applyNumberFormat="1" applyFont="1" applyBorder="1"/>
    <xf numFmtId="3" fontId="7" fillId="15" borderId="83" xfId="0" applyNumberFormat="1" applyFont="1" applyFill="1" applyBorder="1"/>
    <xf numFmtId="0" fontId="0" fillId="0" borderId="84" xfId="0" applyBorder="1"/>
    <xf numFmtId="0" fontId="4" fillId="0" borderId="85" xfId="0" applyFont="1" applyBorder="1" applyAlignment="1">
      <alignment horizontal="center" vertical="top"/>
    </xf>
    <xf numFmtId="3" fontId="5" fillId="0" borderId="59" xfId="0" applyNumberFormat="1" applyFont="1" applyBorder="1"/>
    <xf numFmtId="0" fontId="0" fillId="0" borderId="86" xfId="0" applyBorder="1"/>
    <xf numFmtId="1" fontId="4" fillId="0" borderId="87" xfId="0" applyNumberFormat="1" applyFont="1" applyBorder="1" applyAlignment="1">
      <alignment horizontal="left" vertical="top" wrapText="1"/>
    </xf>
    <xf numFmtId="0" fontId="5" fillId="0" borderId="68" xfId="0" applyFont="1" applyBorder="1"/>
    <xf numFmtId="0" fontId="6" fillId="14" borderId="83" xfId="0" applyFont="1" applyFill="1" applyBorder="1" applyAlignment="1">
      <alignment vertical="top"/>
    </xf>
    <xf numFmtId="3" fontId="6" fillId="14" borderId="54" xfId="0" applyNumberFormat="1" applyFont="1" applyFill="1" applyBorder="1"/>
    <xf numFmtId="3" fontId="6" fillId="14" borderId="83" xfId="0" applyNumberFormat="1" applyFont="1" applyFill="1" applyBorder="1"/>
    <xf numFmtId="3" fontId="6" fillId="14" borderId="88" xfId="0" applyNumberFormat="1" applyFont="1" applyFill="1" applyBorder="1"/>
    <xf numFmtId="3" fontId="0" fillId="0" borderId="0" xfId="0" applyNumberFormat="1"/>
    <xf numFmtId="0" fontId="3" fillId="0" borderId="76" xfId="0" applyFont="1" applyBorder="1"/>
    <xf numFmtId="1" fontId="4" fillId="0" borderId="55" xfId="0" applyNumberFormat="1" applyFont="1" applyBorder="1" applyAlignment="1">
      <alignment horizontal="center"/>
    </xf>
    <xf numFmtId="3" fontId="5" fillId="0" borderId="50" xfId="0" applyNumberFormat="1" applyFont="1" applyBorder="1"/>
    <xf numFmtId="0" fontId="4" fillId="11" borderId="89" xfId="0" applyFont="1" applyFill="1" applyBorder="1" applyAlignment="1">
      <alignment horizontal="center" vertical="top"/>
    </xf>
    <xf numFmtId="0" fontId="5" fillId="0" borderId="90" xfId="0" applyFont="1" applyBorder="1"/>
    <xf numFmtId="1" fontId="4" fillId="17" borderId="0" xfId="0" applyNumberFormat="1" applyFont="1" applyFill="1" applyAlignment="1">
      <alignment horizontal="center"/>
    </xf>
    <xf numFmtId="3" fontId="43" fillId="0" borderId="55" xfId="0" applyNumberFormat="1" applyFont="1" applyBorder="1" applyAlignment="1">
      <alignment horizontal="right" wrapText="1"/>
    </xf>
    <xf numFmtId="3" fontId="6" fillId="2" borderId="59" xfId="0" applyNumberFormat="1" applyFont="1" applyFill="1" applyBorder="1"/>
    <xf numFmtId="3" fontId="6" fillId="16" borderId="59" xfId="0" applyNumberFormat="1" applyFont="1" applyFill="1" applyBorder="1"/>
    <xf numFmtId="3" fontId="43" fillId="0" borderId="59" xfId="0" applyNumberFormat="1" applyFont="1" applyBorder="1"/>
    <xf numFmtId="3" fontId="6" fillId="18" borderId="59" xfId="0" applyNumberFormat="1" applyFont="1" applyFill="1" applyBorder="1"/>
    <xf numFmtId="3" fontId="7" fillId="15" borderId="91" xfId="0" applyNumberFormat="1" applyFont="1" applyFill="1" applyBorder="1"/>
    <xf numFmtId="3" fontId="5" fillId="0" borderId="59" xfId="0" applyNumberFormat="1" applyFont="1" applyBorder="1"/>
    <xf numFmtId="3" fontId="0" fillId="0" borderId="51" xfId="0" applyNumberFormat="1" applyBorder="1"/>
    <xf numFmtId="0" fontId="6" fillId="0" borderId="12" xfId="0" applyFont="1" applyBorder="1" applyAlignment="1">
      <alignment vertical="top"/>
    </xf>
    <xf numFmtId="3" fontId="6" fillId="0" borderId="16" xfId="0" applyNumberFormat="1" applyFont="1" applyBorder="1"/>
    <xf numFmtId="0" fontId="6" fillId="0" borderId="92" xfId="0" applyFont="1" applyBorder="1" applyAlignment="1">
      <alignment vertical="top"/>
    </xf>
    <xf numFmtId="0" fontId="6" fillId="0" borderId="55" xfId="0" applyFont="1" applyBorder="1" applyAlignment="1">
      <alignment vertical="top"/>
    </xf>
    <xf numFmtId="3" fontId="6" fillId="14" borderId="59" xfId="0" applyNumberFormat="1" applyFont="1" applyFill="1" applyBorder="1" applyAlignment="1">
      <alignment horizontal="right" vertical="top"/>
    </xf>
    <xf numFmtId="3" fontId="7" fillId="15" borderId="93" xfId="0" applyNumberFormat="1" applyFont="1" applyFill="1" applyBorder="1"/>
    <xf numFmtId="3" fontId="5" fillId="0" borderId="0" xfId="0" applyNumberFormat="1" applyFont="1"/>
    <xf numFmtId="0" fontId="12" fillId="0" borderId="0" xfId="0" applyFont="1" applyAlignment="1">
      <alignment horizontal="left"/>
    </xf>
    <xf numFmtId="3" fontId="0" fillId="0" borderId="84" xfId="0" applyNumberFormat="1" applyBorder="1"/>
    <xf numFmtId="3" fontId="5" fillId="0" borderId="94" xfId="0" applyNumberFormat="1" applyFont="1" applyBorder="1"/>
    <xf numFmtId="3" fontId="6" fillId="0" borderId="0" xfId="0" applyNumberFormat="1" applyFont="1"/>
    <xf numFmtId="3" fontId="5" fillId="0" borderId="55" xfId="0" applyNumberFormat="1" applyFont="1" applyBorder="1"/>
    <xf numFmtId="0" fontId="11" fillId="15" borderId="95" xfId="0" applyFont="1" applyFill="1" applyBorder="1"/>
    <xf numFmtId="2" fontId="44" fillId="0" borderId="50" xfId="0" applyNumberFormat="1" applyFont="1" applyBorder="1"/>
    <xf numFmtId="0" fontId="0" fillId="18" borderId="50" xfId="0" applyFill="1" applyBorder="1"/>
    <xf numFmtId="0" fontId="0" fillId="18" borderId="0" xfId="0" applyFill="1"/>
    <xf numFmtId="0" fontId="6" fillId="18" borderId="0" xfId="0" applyFont="1" applyFill="1"/>
    <xf numFmtId="3" fontId="12" fillId="0" borderId="0" xfId="0" applyNumberFormat="1" applyFont="1" applyAlignment="1">
      <alignment horizontal="left"/>
    </xf>
    <xf numFmtId="3" fontId="6" fillId="0" borderId="77" xfId="0" applyNumberFormat="1" applyFont="1" applyBorder="1"/>
    <xf numFmtId="0" fontId="5" fillId="0" borderId="96" xfId="0" applyFont="1" applyBorder="1"/>
    <xf numFmtId="0" fontId="0" fillId="0" borderId="97" xfId="0" applyBorder="1"/>
    <xf numFmtId="3" fontId="5" fillId="0" borderId="98" xfId="0" applyNumberFormat="1" applyFont="1" applyBorder="1"/>
    <xf numFmtId="3" fontId="7" fillId="15" borderId="59" xfId="0" applyNumberFormat="1" applyFont="1" applyFill="1" applyBorder="1"/>
    <xf numFmtId="0" fontId="12" fillId="0" borderId="17" xfId="0" applyFont="1" applyBorder="1" applyAlignment="1">
      <alignment horizontal="left"/>
    </xf>
    <xf numFmtId="0" fontId="5" fillId="0" borderId="18" xfId="0" applyFont="1" applyBorder="1"/>
    <xf numFmtId="0" fontId="5" fillId="0" borderId="19" xfId="0" applyFont="1" applyBorder="1"/>
    <xf numFmtId="3" fontId="5" fillId="0" borderId="98" xfId="0" applyNumberFormat="1" applyFont="1" applyBorder="1"/>
    <xf numFmtId="3" fontId="5" fillId="0" borderId="88" xfId="0" applyNumberFormat="1" applyFont="1" applyBorder="1"/>
    <xf numFmtId="3" fontId="5" fillId="0" borderId="99" xfId="0" applyNumberFormat="1" applyFont="1" applyBorder="1"/>
    <xf numFmtId="164" fontId="4" fillId="17" borderId="12" xfId="0" applyNumberFormat="1" applyFont="1" applyFill="1" applyBorder="1" applyAlignment="1">
      <alignment horizontal="center"/>
    </xf>
    <xf numFmtId="3" fontId="6" fillId="14" borderId="20" xfId="0" applyNumberFormat="1" applyFont="1" applyFill="1" applyBorder="1"/>
    <xf numFmtId="3" fontId="6" fillId="0" borderId="100" xfId="0" applyNumberFormat="1" applyFont="1" applyBorder="1"/>
    <xf numFmtId="3" fontId="6" fillId="14" borderId="100" xfId="0" applyNumberFormat="1" applyFont="1" applyFill="1" applyBorder="1"/>
    <xf numFmtId="3" fontId="6" fillId="14" borderId="101" xfId="0" applyNumberFormat="1" applyFont="1" applyFill="1" applyBorder="1"/>
    <xf numFmtId="3" fontId="7" fillId="15" borderId="102" xfId="0" applyNumberFormat="1" applyFont="1" applyFill="1" applyBorder="1"/>
    <xf numFmtId="0" fontId="39" fillId="0" borderId="50" xfId="0" applyFont="1" applyBorder="1" applyAlignment="1">
      <alignment horizontal="left" vertical="center"/>
    </xf>
    <xf numFmtId="3" fontId="7" fillId="15" borderId="55" xfId="0" applyNumberFormat="1" applyFont="1" applyFill="1" applyBorder="1" applyAlignment="1">
      <alignment horizontal="right"/>
    </xf>
    <xf numFmtId="3" fontId="7" fillId="15" borderId="79" xfId="0" applyNumberFormat="1" applyFont="1" applyFill="1" applyBorder="1" applyAlignment="1">
      <alignment horizontal="right"/>
    </xf>
    <xf numFmtId="3" fontId="7" fillId="15" borderId="81" xfId="0" applyNumberFormat="1" applyFont="1" applyFill="1" applyBorder="1" applyAlignment="1">
      <alignment horizontal="right"/>
    </xf>
    <xf numFmtId="3" fontId="7" fillId="15" borderId="57" xfId="0" applyNumberFormat="1" applyFont="1" applyFill="1" applyBorder="1" applyAlignment="1">
      <alignment horizontal="right"/>
    </xf>
    <xf numFmtId="0" fontId="6" fillId="19" borderId="92" xfId="0" applyFont="1" applyFill="1" applyBorder="1" applyAlignment="1">
      <alignment vertical="top"/>
    </xf>
    <xf numFmtId="3" fontId="6" fillId="19" borderId="55" xfId="0" applyNumberFormat="1" applyFont="1" applyFill="1" applyBorder="1"/>
    <xf numFmtId="3" fontId="6" fillId="19" borderId="59" xfId="0" applyNumberFormat="1" applyFont="1" applyFill="1" applyBorder="1"/>
    <xf numFmtId="17" fontId="0" fillId="0" borderId="1" xfId="0" applyNumberFormat="1" applyBorder="1"/>
    <xf numFmtId="0" fontId="6" fillId="18" borderId="50" xfId="0" applyFont="1" applyFill="1" applyBorder="1"/>
    <xf numFmtId="0" fontId="6" fillId="16" borderId="0" xfId="0" applyFont="1" applyFill="1"/>
    <xf numFmtId="3" fontId="6" fillId="18" borderId="50" xfId="0" applyNumberFormat="1" applyFont="1" applyFill="1" applyBorder="1"/>
    <xf numFmtId="3" fontId="6" fillId="18" borderId="51" xfId="0" applyNumberFormat="1" applyFont="1" applyFill="1" applyBorder="1"/>
    <xf numFmtId="0" fontId="6" fillId="18" borderId="51" xfId="0" applyFont="1" applyFill="1" applyBorder="1"/>
    <xf numFmtId="0" fontId="5" fillId="18" borderId="19" xfId="0" applyFont="1" applyFill="1" applyBorder="1"/>
    <xf numFmtId="0" fontId="12" fillId="18" borderId="0" xfId="0" applyFont="1" applyFill="1" applyAlignment="1">
      <alignment horizontal="left"/>
    </xf>
    <xf numFmtId="3" fontId="0" fillId="18" borderId="0" xfId="0" applyNumberFormat="1" applyFill="1"/>
    <xf numFmtId="166" fontId="0" fillId="18" borderId="0" xfId="0" applyNumberFormat="1" applyFill="1"/>
    <xf numFmtId="3" fontId="0" fillId="18" borderId="50" xfId="0" applyNumberFormat="1" applyFill="1" applyBorder="1"/>
    <xf numFmtId="3" fontId="0" fillId="18" borderId="86" xfId="0" applyNumberFormat="1" applyFill="1" applyBorder="1"/>
    <xf numFmtId="0" fontId="0" fillId="18" borderId="86" xfId="0" applyFill="1" applyBorder="1"/>
    <xf numFmtId="0" fontId="0" fillId="18" borderId="51" xfId="0" applyFill="1" applyBorder="1"/>
    <xf numFmtId="3" fontId="0" fillId="18" borderId="51" xfId="0" applyNumberFormat="1" applyFill="1" applyBorder="1"/>
    <xf numFmtId="3" fontId="0" fillId="18" borderId="97" xfId="0" applyNumberFormat="1" applyFill="1" applyBorder="1"/>
    <xf numFmtId="0" fontId="0" fillId="18" borderId="97" xfId="0" applyFill="1" applyBorder="1"/>
    <xf numFmtId="3" fontId="0" fillId="0" borderId="1" xfId="0" quotePrefix="1" applyNumberFormat="1" applyBorder="1"/>
    <xf numFmtId="1" fontId="0" fillId="0" borderId="0" xfId="0" applyNumberFormat="1"/>
    <xf numFmtId="3" fontId="0" fillId="0" borderId="0" xfId="0" applyNumberFormat="1" applyAlignment="1">
      <alignment horizontal="right" vertical="center" wrapText="1"/>
    </xf>
    <xf numFmtId="0" fontId="44" fillId="18" borderId="0" xfId="0" applyFont="1" applyFill="1"/>
    <xf numFmtId="0" fontId="44" fillId="18" borderId="50" xfId="0" applyFont="1" applyFill="1" applyBorder="1"/>
    <xf numFmtId="3" fontId="43" fillId="0" borderId="0" xfId="0" applyNumberFormat="1" applyFont="1"/>
    <xf numFmtId="1" fontId="0" fillId="0" borderId="50" xfId="0" applyNumberFormat="1" applyBorder="1"/>
    <xf numFmtId="168" fontId="0" fillId="0" borderId="1" xfId="0" applyNumberFormat="1" applyBorder="1"/>
    <xf numFmtId="2" fontId="15" fillId="0" borderId="1" xfId="7" applyNumberFormat="1" applyBorder="1"/>
    <xf numFmtId="2" fontId="0" fillId="0" borderId="1" xfId="0" applyNumberFormat="1" applyBorder="1"/>
    <xf numFmtId="0" fontId="19" fillId="0" borderId="1" xfId="0" applyFont="1" applyBorder="1"/>
    <xf numFmtId="0" fontId="10" fillId="10" borderId="0" xfId="0" applyFont="1" applyFill="1" applyAlignment="1">
      <alignment horizontal="left" vertical="center"/>
    </xf>
    <xf numFmtId="0" fontId="10" fillId="10" borderId="21" xfId="0" applyFont="1" applyFill="1" applyBorder="1" applyAlignment="1">
      <alignment horizontal="left" vertical="center"/>
    </xf>
    <xf numFmtId="0" fontId="12" fillId="18" borderId="0" xfId="0" applyFont="1" applyFill="1" applyAlignment="1">
      <alignment horizontal="left"/>
    </xf>
    <xf numFmtId="0" fontId="12" fillId="18" borderId="0" xfId="0" applyFont="1" applyFill="1" applyAlignment="1">
      <alignment horizontal="left"/>
    </xf>
    <xf numFmtId="0" fontId="42" fillId="13" borderId="103" xfId="0" applyFont="1" applyFill="1" applyBorder="1" applyAlignment="1">
      <alignment horizontal="center"/>
    </xf>
    <xf numFmtId="3" fontId="6" fillId="14" borderId="104" xfId="0" applyNumberFormat="1" applyFont="1" applyFill="1" applyBorder="1"/>
    <xf numFmtId="3" fontId="6" fillId="0" borderId="104" xfId="0" applyNumberFormat="1" applyFont="1" applyBorder="1"/>
    <xf numFmtId="3" fontId="6" fillId="14" borderId="105" xfId="0" applyNumberFormat="1" applyFont="1" applyFill="1" applyBorder="1" applyAlignment="1">
      <alignment horizontal="right" vertical="top"/>
    </xf>
    <xf numFmtId="3" fontId="6" fillId="14" borderId="106" xfId="0" applyNumberFormat="1" applyFont="1" applyFill="1" applyBorder="1"/>
    <xf numFmtId="3" fontId="7" fillId="15" borderId="107" xfId="0" applyNumberFormat="1" applyFont="1" applyFill="1" applyBorder="1"/>
    <xf numFmtId="2" fontId="44" fillId="0" borderId="0" xfId="0" applyNumberFormat="1" applyFont="1" applyBorder="1"/>
    <xf numFmtId="1" fontId="4" fillId="17" borderId="22" xfId="0" applyNumberFormat="1" applyFont="1" applyFill="1" applyBorder="1" applyAlignment="1">
      <alignment horizontal="center"/>
    </xf>
    <xf numFmtId="3" fontId="6" fillId="14" borderId="108" xfId="0" applyNumberFormat="1" applyFont="1" applyFill="1" applyBorder="1"/>
    <xf numFmtId="3" fontId="6" fillId="0" borderId="108" xfId="0" applyNumberFormat="1" applyFont="1" applyBorder="1"/>
    <xf numFmtId="3" fontId="6" fillId="14" borderId="109" xfId="0" applyNumberFormat="1" applyFont="1" applyFill="1" applyBorder="1" applyAlignment="1">
      <alignment horizontal="right" vertical="top"/>
    </xf>
    <xf numFmtId="3" fontId="6" fillId="14" borderId="108" xfId="0" applyNumberFormat="1" applyFont="1" applyFill="1" applyBorder="1" applyAlignment="1">
      <alignment horizontal="right" vertical="top"/>
    </xf>
    <xf numFmtId="3" fontId="6" fillId="19" borderId="108" xfId="0" applyNumberFormat="1" applyFont="1" applyFill="1" applyBorder="1"/>
    <xf numFmtId="3" fontId="6" fillId="14" borderId="110" xfId="0" applyNumberFormat="1" applyFont="1" applyFill="1" applyBorder="1"/>
    <xf numFmtId="3" fontId="7" fillId="15" borderId="111" xfId="0" applyNumberFormat="1" applyFont="1" applyFill="1" applyBorder="1"/>
    <xf numFmtId="0" fontId="9" fillId="0" borderId="0" xfId="0" applyFont="1" applyBorder="1"/>
    <xf numFmtId="0" fontId="4" fillId="0" borderId="58" xfId="0" applyFont="1" applyBorder="1" applyAlignment="1">
      <alignment wrapText="1"/>
    </xf>
    <xf numFmtId="0" fontId="20" fillId="14" borderId="68" xfId="0" applyFont="1" applyFill="1" applyBorder="1" applyAlignment="1">
      <alignment vertical="top"/>
    </xf>
    <xf numFmtId="3" fontId="20" fillId="14" borderId="55" xfId="0" applyNumberFormat="1" applyFont="1" applyFill="1" applyBorder="1"/>
    <xf numFmtId="3" fontId="20" fillId="14" borderId="59" xfId="0" applyNumberFormat="1" applyFont="1" applyFill="1" applyBorder="1"/>
    <xf numFmtId="0" fontId="20" fillId="0" borderId="68" xfId="0" applyFont="1" applyBorder="1" applyAlignment="1">
      <alignment vertical="top"/>
    </xf>
    <xf numFmtId="3" fontId="20" fillId="0" borderId="55" xfId="0" applyNumberFormat="1" applyFont="1" applyBorder="1"/>
    <xf numFmtId="3" fontId="20" fillId="0" borderId="59" xfId="0" applyNumberFormat="1" applyFont="1" applyBorder="1"/>
    <xf numFmtId="3" fontId="20" fillId="14" borderId="55" xfId="0" applyNumberFormat="1" applyFont="1" applyFill="1" applyBorder="1" applyAlignment="1">
      <alignment horizontal="right" vertical="top"/>
    </xf>
    <xf numFmtId="3" fontId="20" fillId="14" borderId="59" xfId="0" applyNumberFormat="1" applyFont="1" applyFill="1" applyBorder="1" applyAlignment="1">
      <alignment horizontal="right" vertical="top"/>
    </xf>
    <xf numFmtId="0" fontId="20" fillId="14" borderId="68" xfId="0" applyFont="1" applyFill="1" applyBorder="1"/>
    <xf numFmtId="0" fontId="20" fillId="0" borderId="92" xfId="0" applyFont="1" applyBorder="1" applyAlignment="1">
      <alignment vertical="top"/>
    </xf>
    <xf numFmtId="0" fontId="20" fillId="19" borderId="92" xfId="0" applyFont="1" applyFill="1" applyBorder="1" applyAlignment="1">
      <alignment vertical="top"/>
    </xf>
    <xf numFmtId="3" fontId="20" fillId="19" borderId="55" xfId="0" applyNumberFormat="1" applyFont="1" applyFill="1" applyBorder="1"/>
    <xf numFmtId="3" fontId="20" fillId="19" borderId="59" xfId="0" applyNumberFormat="1" applyFont="1" applyFill="1" applyBorder="1"/>
    <xf numFmtId="0" fontId="20" fillId="14" borderId="112" xfId="0" applyFont="1" applyFill="1" applyBorder="1" applyAlignment="1">
      <alignment vertical="top"/>
    </xf>
    <xf numFmtId="3" fontId="20" fillId="14" borderId="83" xfId="0" applyNumberFormat="1" applyFont="1" applyFill="1" applyBorder="1"/>
    <xf numFmtId="3" fontId="20" fillId="14" borderId="88" xfId="0" applyNumberFormat="1" applyFont="1" applyFill="1" applyBorder="1"/>
    <xf numFmtId="0" fontId="21" fillId="15" borderId="113" xfId="0" applyFont="1" applyFill="1" applyBorder="1" applyAlignment="1">
      <alignment vertical="top"/>
    </xf>
    <xf numFmtId="3" fontId="21" fillId="15" borderId="61" xfId="0" applyNumberFormat="1" applyFont="1" applyFill="1" applyBorder="1"/>
    <xf numFmtId="3" fontId="21" fillId="15" borderId="93" xfId="0" applyNumberFormat="1" applyFont="1" applyFill="1" applyBorder="1"/>
    <xf numFmtId="3" fontId="5" fillId="0" borderId="0" xfId="0" applyNumberFormat="1" applyFont="1" applyBorder="1"/>
    <xf numFmtId="3" fontId="5" fillId="0" borderId="114" xfId="0" applyNumberFormat="1" applyFont="1" applyBorder="1"/>
    <xf numFmtId="3" fontId="5" fillId="0" borderId="115" xfId="0" applyNumberFormat="1" applyFont="1" applyBorder="1"/>
    <xf numFmtId="3" fontId="5" fillId="0" borderId="116" xfId="0" applyNumberFormat="1" applyFont="1" applyBorder="1"/>
    <xf numFmtId="3" fontId="5" fillId="0" borderId="117" xfId="0" applyNumberFormat="1" applyFont="1" applyBorder="1"/>
    <xf numFmtId="3" fontId="7" fillId="15" borderId="116" xfId="0" applyNumberFormat="1" applyFont="1" applyFill="1" applyBorder="1"/>
    <xf numFmtId="0" fontId="41" fillId="20" borderId="0" xfId="0" applyFont="1" applyFill="1" applyBorder="1"/>
    <xf numFmtId="3" fontId="41" fillId="20" borderId="0" xfId="0" applyNumberFormat="1" applyFont="1" applyFill="1" applyBorder="1"/>
    <xf numFmtId="3" fontId="41" fillId="20" borderId="0" xfId="0" applyNumberFormat="1" applyFont="1" applyFill="1" applyBorder="1" applyAlignment="1">
      <alignment horizontal="right"/>
    </xf>
    <xf numFmtId="0" fontId="0" fillId="0" borderId="118" xfId="0" applyBorder="1"/>
    <xf numFmtId="3" fontId="6" fillId="2" borderId="108" xfId="0" applyNumberFormat="1" applyFont="1" applyFill="1" applyBorder="1"/>
    <xf numFmtId="3" fontId="6" fillId="16" borderId="108" xfId="0" applyNumberFormat="1" applyFont="1" applyFill="1" applyBorder="1"/>
    <xf numFmtId="3" fontId="6" fillId="0" borderId="22" xfId="0" applyNumberFormat="1" applyFont="1" applyBorder="1"/>
    <xf numFmtId="3" fontId="43" fillId="0" borderId="108" xfId="0" applyNumberFormat="1" applyFont="1" applyBorder="1"/>
    <xf numFmtId="3" fontId="6" fillId="18" borderId="108" xfId="0" applyNumberFormat="1" applyFont="1" applyFill="1" applyBorder="1"/>
    <xf numFmtId="3" fontId="43" fillId="0" borderId="59" xfId="0" applyNumberFormat="1" applyFont="1" applyBorder="1" applyAlignment="1">
      <alignment horizontal="right" wrapText="1"/>
    </xf>
    <xf numFmtId="3" fontId="6" fillId="2" borderId="116" xfId="0" applyNumberFormat="1" applyFont="1" applyFill="1" applyBorder="1"/>
    <xf numFmtId="3" fontId="6" fillId="2" borderId="119" xfId="0" applyNumberFormat="1" applyFont="1" applyFill="1" applyBorder="1"/>
    <xf numFmtId="3" fontId="6" fillId="0" borderId="116" xfId="0" applyNumberFormat="1" applyFont="1" applyBorder="1"/>
    <xf numFmtId="3" fontId="6" fillId="0" borderId="119" xfId="0" applyNumberFormat="1" applyFont="1" applyBorder="1"/>
    <xf numFmtId="3" fontId="6" fillId="16" borderId="116" xfId="0" applyNumberFormat="1" applyFont="1" applyFill="1" applyBorder="1"/>
    <xf numFmtId="3" fontId="6" fillId="16" borderId="119" xfId="0" applyNumberFormat="1" applyFont="1" applyFill="1" applyBorder="1"/>
    <xf numFmtId="3" fontId="43" fillId="0" borderId="116" xfId="0" applyNumberFormat="1" applyFont="1" applyBorder="1"/>
    <xf numFmtId="3" fontId="43" fillId="0" borderId="119" xfId="0" applyNumberFormat="1" applyFont="1" applyBorder="1"/>
    <xf numFmtId="3" fontId="43" fillId="0" borderId="116" xfId="0" applyNumberFormat="1" applyFont="1" applyBorder="1" applyAlignment="1">
      <alignment horizontal="right" wrapText="1"/>
    </xf>
    <xf numFmtId="3" fontId="43" fillId="0" borderId="119" xfId="0" applyNumberFormat="1" applyFont="1" applyBorder="1" applyAlignment="1">
      <alignment horizontal="right" wrapText="1"/>
    </xf>
    <xf numFmtId="3" fontId="7" fillId="15" borderId="119" xfId="0" applyNumberFormat="1" applyFont="1" applyFill="1" applyBorder="1"/>
    <xf numFmtId="3" fontId="7" fillId="15" borderId="120" xfId="0" applyNumberFormat="1" applyFont="1" applyFill="1" applyBorder="1"/>
    <xf numFmtId="3" fontId="7" fillId="15" borderId="121" xfId="0" applyNumberFormat="1" applyFont="1" applyFill="1" applyBorder="1"/>
    <xf numFmtId="0" fontId="12" fillId="18" borderId="0" xfId="0" applyFont="1" applyFill="1" applyAlignment="1">
      <alignment horizontal="left"/>
    </xf>
    <xf numFmtId="167" fontId="15" fillId="18" borderId="0" xfId="7" applyNumberFormat="1" applyFill="1"/>
    <xf numFmtId="167" fontId="0" fillId="18" borderId="0" xfId="0" applyNumberFormat="1" applyFill="1"/>
    <xf numFmtId="3" fontId="5" fillId="0" borderId="71" xfId="0" applyNumberFormat="1" applyFont="1" applyBorder="1"/>
    <xf numFmtId="3" fontId="5" fillId="0" borderId="122" xfId="0" applyNumberFormat="1" applyFont="1" applyBorder="1"/>
    <xf numFmtId="3" fontId="5" fillId="0" borderId="123" xfId="0" applyNumberFormat="1" applyFont="1" applyBorder="1"/>
    <xf numFmtId="0" fontId="4" fillId="0" borderId="124" xfId="0" applyFont="1" applyBorder="1" applyAlignment="1">
      <alignment horizontal="center" vertical="top"/>
    </xf>
    <xf numFmtId="0" fontId="4" fillId="0" borderId="125" xfId="0" applyFont="1" applyBorder="1" applyAlignment="1">
      <alignment horizontal="center" vertical="top"/>
    </xf>
    <xf numFmtId="0" fontId="6" fillId="16" borderId="0" xfId="0" applyFont="1" applyFill="1" applyBorder="1"/>
    <xf numFmtId="0" fontId="5" fillId="18" borderId="23" xfId="0" applyFont="1" applyFill="1" applyBorder="1"/>
    <xf numFmtId="0" fontId="12" fillId="18" borderId="24" xfId="0" applyFont="1" applyFill="1" applyBorder="1" applyAlignment="1">
      <alignment horizontal="left"/>
    </xf>
    <xf numFmtId="0" fontId="12" fillId="18" borderId="25" xfId="0" applyFont="1" applyFill="1" applyBorder="1" applyAlignment="1">
      <alignment horizontal="left"/>
    </xf>
    <xf numFmtId="0" fontId="0" fillId="0" borderId="26" xfId="0" applyBorder="1"/>
    <xf numFmtId="2" fontId="5" fillId="0" borderId="27" xfId="0" applyNumberFormat="1" applyFont="1" applyBorder="1"/>
    <xf numFmtId="0" fontId="0" fillId="0" borderId="28" xfId="0" applyBorder="1"/>
    <xf numFmtId="3" fontId="0" fillId="0" borderId="28" xfId="0" applyNumberFormat="1" applyBorder="1"/>
    <xf numFmtId="0" fontId="10" fillId="10" borderId="29" xfId="0" applyFont="1" applyFill="1" applyBorder="1" applyAlignment="1">
      <alignment vertical="center"/>
    </xf>
    <xf numFmtId="0" fontId="10" fillId="10" borderId="30" xfId="0" applyFont="1" applyFill="1" applyBorder="1" applyAlignment="1">
      <alignment vertical="center"/>
    </xf>
    <xf numFmtId="0" fontId="10" fillId="10" borderId="31" xfId="0" applyFont="1" applyFill="1" applyBorder="1" applyAlignment="1">
      <alignment vertical="center"/>
    </xf>
    <xf numFmtId="0" fontId="10" fillId="10" borderId="30" xfId="0" applyFont="1" applyFill="1" applyBorder="1" applyAlignment="1">
      <alignment horizontal="left" vertical="center"/>
    </xf>
    <xf numFmtId="0" fontId="10" fillId="10" borderId="31" xfId="0" applyFont="1" applyFill="1" applyBorder="1" applyAlignment="1">
      <alignment horizontal="left" vertical="center"/>
    </xf>
    <xf numFmtId="1" fontId="4" fillId="0" borderId="126" xfId="0" applyNumberFormat="1" applyFont="1" applyBorder="1" applyAlignment="1">
      <alignment horizontal="left" vertical="top" wrapText="1"/>
    </xf>
    <xf numFmtId="0" fontId="4" fillId="0" borderId="127" xfId="0" applyFont="1" applyBorder="1" applyAlignment="1">
      <alignment horizontal="center" vertical="top"/>
    </xf>
    <xf numFmtId="0" fontId="45" fillId="0" borderId="99" xfId="0" applyFont="1" applyBorder="1" applyAlignment="1">
      <alignment horizontal="center" vertical="top"/>
    </xf>
    <xf numFmtId="0" fontId="45" fillId="0" borderId="128" xfId="0" applyFont="1" applyBorder="1" applyAlignment="1">
      <alignment horizontal="center" vertical="top"/>
    </xf>
    <xf numFmtId="1" fontId="4" fillId="0" borderId="127" xfId="0" applyNumberFormat="1" applyFont="1" applyBorder="1" applyAlignment="1">
      <alignment horizontal="left" vertical="top" wrapText="1"/>
    </xf>
    <xf numFmtId="1" fontId="4" fillId="0" borderId="127" xfId="0" applyNumberFormat="1" applyFont="1" applyBorder="1" applyAlignment="1">
      <alignment horizontal="center" vertical="top"/>
    </xf>
    <xf numFmtId="1" fontId="45" fillId="0" borderId="127" xfId="0" applyNumberFormat="1" applyFont="1" applyBorder="1" applyAlignment="1">
      <alignment horizontal="center" vertical="top"/>
    </xf>
    <xf numFmtId="3" fontId="45" fillId="0" borderId="127" xfId="0" applyNumberFormat="1" applyFont="1" applyBorder="1" applyAlignment="1">
      <alignment horizontal="center" vertical="top"/>
    </xf>
    <xf numFmtId="3" fontId="45" fillId="0" borderId="99" xfId="0" applyNumberFormat="1" applyFont="1" applyBorder="1" applyAlignment="1">
      <alignment horizontal="center" vertical="top"/>
    </xf>
    <xf numFmtId="1" fontId="45" fillId="0" borderId="129" xfId="0" applyNumberFormat="1" applyFont="1" applyBorder="1" applyAlignment="1">
      <alignment horizontal="center" vertical="top"/>
    </xf>
    <xf numFmtId="3" fontId="45" fillId="0" borderId="130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28" fillId="0" borderId="0" xfId="8" applyAlignment="1" applyProtection="1"/>
    <xf numFmtId="167" fontId="15" fillId="0" borderId="1" xfId="7" applyNumberFormat="1" applyBorder="1"/>
    <xf numFmtId="0" fontId="0" fillId="18" borderId="50" xfId="0" applyFill="1" applyBorder="1"/>
    <xf numFmtId="0" fontId="0" fillId="18" borderId="0" xfId="0" applyFill="1"/>
    <xf numFmtId="0" fontId="6" fillId="16" borderId="0" xfId="0" applyFont="1" applyFill="1"/>
    <xf numFmtId="3" fontId="6" fillId="2" borderId="55" xfId="0" applyNumberFormat="1" applyFont="1" applyFill="1" applyBorder="1"/>
    <xf numFmtId="3" fontId="6" fillId="0" borderId="55" xfId="0" applyNumberFormat="1" applyFont="1" applyBorder="1"/>
    <xf numFmtId="3" fontId="6" fillId="2" borderId="141" xfId="0" applyNumberFormat="1" applyFont="1" applyFill="1" applyBorder="1"/>
    <xf numFmtId="3" fontId="6" fillId="2" borderId="83" xfId="0" applyNumberFormat="1" applyFont="1" applyFill="1" applyBorder="1"/>
    <xf numFmtId="3" fontId="6" fillId="2" borderId="142" xfId="0" applyNumberFormat="1" applyFont="1" applyFill="1" applyBorder="1"/>
    <xf numFmtId="0" fontId="0" fillId="0" borderId="0" xfId="0"/>
    <xf numFmtId="0" fontId="0" fillId="0" borderId="0" xfId="0"/>
    <xf numFmtId="0" fontId="46" fillId="0" borderId="0" xfId="8" applyFont="1" applyAlignment="1" applyProtection="1">
      <alignment horizontal="center"/>
    </xf>
    <xf numFmtId="0" fontId="46" fillId="0" borderId="17" xfId="8" applyFont="1" applyBorder="1" applyAlignment="1" applyProtection="1">
      <alignment horizontal="center"/>
    </xf>
    <xf numFmtId="0" fontId="10" fillId="10" borderId="30" xfId="0" applyFont="1" applyFill="1" applyBorder="1" applyAlignment="1">
      <alignment horizontal="left" vertical="center" wrapText="1"/>
    </xf>
    <xf numFmtId="0" fontId="10" fillId="10" borderId="11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31" xfId="0" applyBorder="1" applyAlignment="1">
      <alignment horizontal="center"/>
    </xf>
    <xf numFmtId="0" fontId="10" fillId="10" borderId="0" xfId="0" applyFont="1" applyFill="1" applyAlignment="1">
      <alignment horizontal="center" vertical="center"/>
    </xf>
    <xf numFmtId="0" fontId="10" fillId="10" borderId="132" xfId="0" applyFont="1" applyFill="1" applyBorder="1" applyAlignment="1">
      <alignment horizontal="center" vertical="center"/>
    </xf>
    <xf numFmtId="0" fontId="10" fillId="10" borderId="32" xfId="0" applyFont="1" applyFill="1" applyBorder="1" applyAlignment="1">
      <alignment horizontal="center" vertical="center"/>
    </xf>
    <xf numFmtId="0" fontId="10" fillId="10" borderId="33" xfId="0" applyFont="1" applyFill="1" applyBorder="1" applyAlignment="1">
      <alignment horizontal="left" vertical="center" wrapText="1"/>
    </xf>
    <xf numFmtId="0" fontId="40" fillId="21" borderId="22" xfId="0" applyNumberFormat="1" applyFont="1" applyFill="1" applyBorder="1" applyAlignment="1">
      <alignment horizontal="center" vertical="center"/>
    </xf>
    <xf numFmtId="0" fontId="40" fillId="21" borderId="0" xfId="0" applyNumberFormat="1" applyFont="1" applyFill="1" applyBorder="1" applyAlignment="1">
      <alignment horizontal="center" vertical="center"/>
    </xf>
    <xf numFmtId="0" fontId="40" fillId="21" borderId="17" xfId="0" applyNumberFormat="1" applyFont="1" applyFill="1" applyBorder="1" applyAlignment="1">
      <alignment horizontal="center" vertical="center"/>
    </xf>
    <xf numFmtId="0" fontId="10" fillId="10" borderId="0" xfId="0" applyFont="1" applyFill="1" applyAlignment="1">
      <alignment horizontal="left" vertical="center"/>
    </xf>
    <xf numFmtId="0" fontId="0" fillId="0" borderId="131" xfId="0" applyBorder="1"/>
    <xf numFmtId="0" fontId="10" fillId="10" borderId="133" xfId="0" applyFont="1" applyFill="1" applyBorder="1" applyAlignment="1">
      <alignment horizontal="left" vertical="center"/>
    </xf>
    <xf numFmtId="0" fontId="0" fillId="0" borderId="0" xfId="0"/>
    <xf numFmtId="0" fontId="10" fillId="10" borderId="133" xfId="0" applyFont="1" applyFill="1" applyBorder="1" applyAlignment="1">
      <alignment horizontal="left" vertical="center" wrapText="1"/>
    </xf>
    <xf numFmtId="0" fontId="10" fillId="10" borderId="0" xfId="0" applyFont="1" applyFill="1" applyAlignment="1">
      <alignment horizontal="left" vertical="center" wrapText="1"/>
    </xf>
    <xf numFmtId="0" fontId="10" fillId="10" borderId="134" xfId="0" applyFont="1" applyFill="1" applyBorder="1" applyAlignment="1">
      <alignment horizontal="left" vertical="center"/>
    </xf>
    <xf numFmtId="0" fontId="10" fillId="10" borderId="135" xfId="0" applyFont="1" applyFill="1" applyBorder="1" applyAlignment="1">
      <alignment horizontal="left" vertical="center"/>
    </xf>
    <xf numFmtId="0" fontId="0" fillId="0" borderId="135" xfId="0" applyBorder="1"/>
    <xf numFmtId="0" fontId="10" fillId="10" borderId="31" xfId="0" applyFont="1" applyFill="1" applyBorder="1" applyAlignment="1">
      <alignment horizontal="left" vertical="center"/>
    </xf>
    <xf numFmtId="0" fontId="10" fillId="10" borderId="30" xfId="0" applyFont="1" applyFill="1" applyBorder="1" applyAlignment="1">
      <alignment horizontal="left" vertical="center"/>
    </xf>
    <xf numFmtId="0" fontId="0" fillId="0" borderId="33" xfId="0" applyBorder="1"/>
    <xf numFmtId="0" fontId="0" fillId="0" borderId="30" xfId="0" applyBorder="1"/>
    <xf numFmtId="0" fontId="10" fillId="10" borderId="30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10" fillId="10" borderId="34" xfId="0" applyFont="1" applyFill="1" applyBorder="1" applyAlignment="1">
      <alignment horizontal="center" vertical="center"/>
    </xf>
    <xf numFmtId="0" fontId="10" fillId="10" borderId="35" xfId="0" applyFont="1" applyFill="1" applyBorder="1" applyAlignment="1">
      <alignment horizontal="center" vertical="center"/>
    </xf>
    <xf numFmtId="0" fontId="10" fillId="10" borderId="136" xfId="0" applyFont="1" applyFill="1" applyBorder="1" applyAlignment="1">
      <alignment horizontal="center" vertical="center"/>
    </xf>
    <xf numFmtId="0" fontId="0" fillId="0" borderId="137" xfId="0" applyBorder="1" applyAlignment="1">
      <alignment horizontal="center"/>
    </xf>
    <xf numFmtId="0" fontId="10" fillId="10" borderId="30" xfId="0" applyFont="1" applyFill="1" applyBorder="1" applyAlignment="1">
      <alignment horizontal="center" vertical="center" wrapText="1"/>
    </xf>
    <xf numFmtId="0" fontId="10" fillId="10" borderId="138" xfId="0" applyFont="1" applyFill="1" applyBorder="1" applyAlignment="1">
      <alignment horizontal="center" vertical="center" wrapText="1"/>
    </xf>
    <xf numFmtId="0" fontId="12" fillId="18" borderId="17" xfId="0" applyFont="1" applyFill="1" applyBorder="1" applyAlignment="1">
      <alignment horizontal="left"/>
    </xf>
    <xf numFmtId="0" fontId="12" fillId="18" borderId="0" xfId="0" applyFont="1" applyFill="1" applyAlignment="1">
      <alignment horizontal="left"/>
    </xf>
    <xf numFmtId="0" fontId="10" fillId="21" borderId="136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10" borderId="138" xfId="0" applyFont="1" applyFill="1" applyBorder="1" applyAlignment="1">
      <alignment horizontal="left" vertical="center"/>
    </xf>
    <xf numFmtId="0" fontId="10" fillId="21" borderId="11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10" borderId="135" xfId="0" applyFont="1" applyFill="1" applyBorder="1" applyAlignment="1">
      <alignment horizontal="center" vertical="center" wrapText="1"/>
    </xf>
    <xf numFmtId="0" fontId="10" fillId="10" borderId="139" xfId="0" applyFont="1" applyFill="1" applyBorder="1" applyAlignment="1">
      <alignment horizontal="center" vertical="center" wrapText="1"/>
    </xf>
    <xf numFmtId="0" fontId="2" fillId="10" borderId="36" xfId="0" applyFont="1" applyFill="1" applyBorder="1" applyAlignment="1">
      <alignment horizontal="left" vertical="center"/>
    </xf>
    <xf numFmtId="0" fontId="2" fillId="10" borderId="37" xfId="0" applyFont="1" applyFill="1" applyBorder="1" applyAlignment="1">
      <alignment horizontal="left" vertical="center"/>
    </xf>
    <xf numFmtId="0" fontId="2" fillId="10" borderId="38" xfId="0" applyFont="1" applyFill="1" applyBorder="1" applyAlignment="1">
      <alignment horizontal="left" vertical="center"/>
    </xf>
    <xf numFmtId="0" fontId="2" fillId="10" borderId="39" xfId="0" applyFont="1" applyFill="1" applyBorder="1" applyAlignment="1">
      <alignment horizontal="left" vertical="center"/>
    </xf>
    <xf numFmtId="0" fontId="2" fillId="10" borderId="40" xfId="0" applyFont="1" applyFill="1" applyBorder="1" applyAlignment="1">
      <alignment horizontal="left" vertical="center"/>
    </xf>
    <xf numFmtId="0" fontId="2" fillId="10" borderId="41" xfId="0" applyFont="1" applyFill="1" applyBorder="1" applyAlignment="1">
      <alignment horizontal="left" vertical="center"/>
    </xf>
    <xf numFmtId="3" fontId="47" fillId="22" borderId="59" xfId="0" applyNumberFormat="1" applyFont="1" applyFill="1" applyBorder="1" applyAlignment="1">
      <alignment horizontal="center" wrapText="1"/>
    </xf>
    <xf numFmtId="3" fontId="47" fillId="22" borderId="71" xfId="0" applyNumberFormat="1" applyFont="1" applyFill="1" applyBorder="1" applyAlignment="1">
      <alignment horizontal="center" wrapText="1"/>
    </xf>
    <xf numFmtId="3" fontId="47" fillId="22" borderId="140" xfId="0" applyNumberFormat="1" applyFont="1" applyFill="1" applyBorder="1" applyAlignment="1">
      <alignment horizontal="center" wrapText="1"/>
    </xf>
  </cellXfs>
  <cellStyles count="22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5</xdr:col>
      <xdr:colOff>571500</xdr:colOff>
      <xdr:row>4</xdr:row>
      <xdr:rowOff>19050</xdr:rowOff>
    </xdr:to>
    <xdr:pic>
      <xdr:nvPicPr>
        <xdr:cNvPr id="2606" name="Billede 2" descr="Skærmklip">
          <a:extLst>
            <a:ext uri="{FF2B5EF4-FFF2-40B4-BE49-F238E27FC236}">
              <a16:creationId xmlns:a16="http://schemas.microsoft.com/office/drawing/2014/main" id="{8DC95826-7025-4BE7-A439-AF7F601D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4029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22</xdr:row>
      <xdr:rowOff>38101</xdr:rowOff>
    </xdr:from>
    <xdr:ext cx="8896350" cy="1125693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0" y="4933951"/>
          <a:ext cx="8896350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Anm.: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Indenfor de enkelte investeringsforeninger kan afdelinger investere i andre afdelinger indenfor investeringsforeningen.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Opgørelse af investeringsforeningernes formue og nettokøb vil indeholde sådanne interne investeringer. I tabellerne 1.1, 1.2, 2.1, 2.2,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og 2.3 er der elimineret for interne investeringer indenfor den enkelte investeringsforening. Opgørelsen af nettoformue og nettokøb, netto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disse tabeller angiver derfor den formue og det nettokøb, der er tilgået afdelingerne i den pågældende investeringsforening fra eksterne investorer.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yderligere information se: </a:t>
          </a:r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oerre-tal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33"/>
  <sheetViews>
    <sheetView tabSelected="1" zoomScaleNormal="100" workbookViewId="0">
      <selection activeCell="A8" sqref="A8"/>
    </sheetView>
  </sheetViews>
  <sheetFormatPr defaultColWidth="11.42578125" defaultRowHeight="12.75" x14ac:dyDescent="0.2"/>
  <cols>
    <col min="1" max="1" width="9" style="16" customWidth="1"/>
    <col min="2" max="2" width="12.28515625" style="1" customWidth="1"/>
    <col min="3" max="3" width="13" style="1" customWidth="1"/>
    <col min="4" max="7" width="13.28515625" style="1" customWidth="1"/>
    <col min="8" max="8" width="6.7109375" style="1" customWidth="1"/>
    <col min="9" max="9" width="13.28515625" style="1" hidden="1" customWidth="1"/>
    <col min="10" max="10" width="13.28515625" style="1" customWidth="1"/>
    <col min="11" max="11" width="12.42578125" style="1" customWidth="1"/>
    <col min="12" max="16384" width="11.42578125" style="1"/>
  </cols>
  <sheetData>
    <row r="1" spans="1:12" s="23" customFormat="1" ht="27.75" customHeight="1" x14ac:dyDescent="0.25">
      <c r="A1" s="35" t="s">
        <v>262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22"/>
    </row>
    <row r="2" spans="1:12" s="23" customFormat="1" ht="27.75" customHeight="1" x14ac:dyDescent="0.25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22"/>
    </row>
    <row r="3" spans="1:12" s="23" customFormat="1" ht="27.75" customHeight="1" x14ac:dyDescent="0.2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22"/>
    </row>
    <row r="4" spans="1:12" s="23" customFormat="1" ht="32.25" customHeight="1" x14ac:dyDescent="0.25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22"/>
    </row>
    <row r="5" spans="1:12" s="12" customFormat="1" ht="15" customHeight="1" x14ac:dyDescent="0.2">
      <c r="A5" s="36" t="s">
        <v>109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17"/>
    </row>
    <row r="6" spans="1:12" s="5" customFormat="1" ht="15" customHeight="1" x14ac:dyDescent="0.2">
      <c r="A6" s="21" t="s">
        <v>1</v>
      </c>
      <c r="B6" s="27" t="s">
        <v>138</v>
      </c>
      <c r="C6" s="4"/>
      <c r="D6" s="4"/>
      <c r="E6" s="4"/>
      <c r="F6" s="4"/>
      <c r="G6" s="4"/>
      <c r="H6" s="4"/>
      <c r="I6" s="4"/>
      <c r="J6" s="4"/>
      <c r="K6" s="4"/>
    </row>
    <row r="7" spans="1:12" s="5" customFormat="1" ht="15" customHeight="1" x14ac:dyDescent="0.2">
      <c r="A7" s="20" t="s">
        <v>2</v>
      </c>
      <c r="B7" s="24" t="s">
        <v>132</v>
      </c>
    </row>
    <row r="8" spans="1:12" s="5" customFormat="1" ht="15" customHeight="1" x14ac:dyDescent="0.2">
      <c r="A8" s="20" t="s">
        <v>3</v>
      </c>
      <c r="B8" s="24" t="s">
        <v>165</v>
      </c>
    </row>
    <row r="9" spans="1:12" s="5" customFormat="1" ht="15" customHeight="1" x14ac:dyDescent="0.2">
      <c r="A9" s="20" t="s">
        <v>164</v>
      </c>
      <c r="B9" s="24" t="s">
        <v>216</v>
      </c>
      <c r="C9" s="24"/>
      <c r="H9" s="181"/>
      <c r="I9" s="181"/>
      <c r="J9" s="181"/>
      <c r="K9" s="181"/>
    </row>
    <row r="10" spans="1:12" s="5" customFormat="1" ht="15" customHeight="1" x14ac:dyDescent="0.2">
      <c r="A10" s="20" t="s">
        <v>245</v>
      </c>
      <c r="B10" s="24" t="s">
        <v>246</v>
      </c>
      <c r="C10" s="24"/>
      <c r="G10" s="236"/>
      <c r="H10" s="181"/>
      <c r="I10" s="181"/>
      <c r="J10" s="181"/>
      <c r="K10" s="181"/>
    </row>
    <row r="11" spans="1:12" s="12" customFormat="1" ht="15" customHeight="1" x14ac:dyDescent="0.2">
      <c r="A11" s="37" t="s">
        <v>110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2" s="12" customFormat="1" ht="15" customHeight="1" x14ac:dyDescent="0.2">
      <c r="A12" s="20" t="s">
        <v>137</v>
      </c>
      <c r="B12" s="26" t="s">
        <v>133</v>
      </c>
      <c r="C12" s="13"/>
      <c r="D12" s="13"/>
      <c r="E12" s="13"/>
      <c r="F12" s="13"/>
      <c r="G12" s="13"/>
      <c r="H12" s="13"/>
      <c r="I12" s="13"/>
      <c r="J12" s="13"/>
      <c r="K12" s="13"/>
      <c r="L12" s="17"/>
    </row>
    <row r="13" spans="1:12" s="5" customFormat="1" ht="15" customHeight="1" x14ac:dyDescent="0.2">
      <c r="A13" s="20" t="s">
        <v>112</v>
      </c>
      <c r="B13" s="25" t="s">
        <v>120</v>
      </c>
      <c r="C13" s="11"/>
      <c r="D13" s="11"/>
      <c r="E13" s="11"/>
      <c r="F13" s="11"/>
      <c r="G13" s="11"/>
      <c r="H13" s="11"/>
      <c r="I13" s="11"/>
      <c r="J13" s="11"/>
      <c r="K13" s="11"/>
      <c r="L13" s="18"/>
    </row>
    <row r="14" spans="1:12" s="5" customFormat="1" ht="15" customHeight="1" x14ac:dyDescent="0.2">
      <c r="A14" s="20" t="s">
        <v>113</v>
      </c>
      <c r="B14" s="25" t="s">
        <v>166</v>
      </c>
      <c r="C14" s="11"/>
      <c r="D14" s="11"/>
      <c r="E14" s="11"/>
      <c r="F14" s="11"/>
      <c r="G14" s="11"/>
      <c r="H14" s="11"/>
      <c r="I14" s="11"/>
      <c r="J14" s="11"/>
      <c r="K14" s="11"/>
      <c r="L14" s="18"/>
    </row>
    <row r="15" spans="1:12" s="12" customFormat="1" ht="15" customHeight="1" x14ac:dyDescent="0.2">
      <c r="A15" s="36" t="s">
        <v>135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17"/>
    </row>
    <row r="16" spans="1:12" s="5" customFormat="1" ht="15" customHeight="1" x14ac:dyDescent="0.2">
      <c r="A16" s="15" t="s">
        <v>111</v>
      </c>
      <c r="B16" s="25" t="s">
        <v>122</v>
      </c>
      <c r="C16" s="11"/>
      <c r="D16" s="11"/>
      <c r="E16" s="11"/>
      <c r="F16" s="11"/>
      <c r="G16" s="11"/>
      <c r="H16" s="11"/>
      <c r="I16" s="11"/>
      <c r="J16" s="11"/>
      <c r="K16" s="11"/>
      <c r="L16" s="18"/>
    </row>
    <row r="17" spans="1:11" s="12" customFormat="1" ht="15" customHeight="1" x14ac:dyDescent="0.2">
      <c r="A17" s="38" t="s">
        <v>134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s="5" customFormat="1" ht="15" customHeight="1" x14ac:dyDescent="0.2">
      <c r="A18" s="14" t="s">
        <v>136</v>
      </c>
      <c r="B18" s="24" t="s">
        <v>124</v>
      </c>
      <c r="C18" s="24"/>
      <c r="D18" s="24"/>
      <c r="E18" s="24"/>
    </row>
    <row r="19" spans="1:11" s="19" customFormat="1" ht="15" customHeight="1" x14ac:dyDescent="0.2">
      <c r="A19" s="14" t="s">
        <v>136</v>
      </c>
      <c r="B19" s="24" t="s">
        <v>125</v>
      </c>
      <c r="C19" s="10"/>
      <c r="D19" s="10"/>
      <c r="E19" s="10"/>
    </row>
    <row r="20" spans="1:11" s="19" customFormat="1" ht="15" customHeight="1" x14ac:dyDescent="0.2">
      <c r="A20" s="14" t="s">
        <v>136</v>
      </c>
      <c r="B20" s="24" t="s">
        <v>19</v>
      </c>
      <c r="C20" s="10"/>
      <c r="D20" s="10"/>
      <c r="E20" s="10"/>
    </row>
    <row r="21" spans="1:11" ht="15" customHeight="1" x14ac:dyDescent="0.2">
      <c r="A21" s="14" t="s">
        <v>136</v>
      </c>
      <c r="B21" s="24" t="s">
        <v>174</v>
      </c>
    </row>
    <row r="22" spans="1:11" ht="15" customHeight="1" x14ac:dyDescent="0.2">
      <c r="A22" s="14"/>
      <c r="B22" s="24"/>
    </row>
    <row r="23" spans="1:11" x14ac:dyDescent="0.2">
      <c r="E23" s="34"/>
      <c r="G23" s="33"/>
    </row>
    <row r="29" spans="1:11" x14ac:dyDescent="0.2">
      <c r="A29" s="318"/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x14ac:dyDescent="0.2">
      <c r="A31" s="331" t="s">
        <v>256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spans="1:11" ht="13.5" thickBot="1" x14ac:dyDescent="0.25">
      <c r="A32" s="319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9" t="s">
        <v>219</v>
      </c>
      <c r="B33" s="9"/>
      <c r="C33" s="9"/>
      <c r="D33" s="9"/>
      <c r="E33" s="9"/>
      <c r="F33" s="9"/>
      <c r="G33" s="9"/>
      <c r="H33" s="9"/>
      <c r="I33" s="9"/>
      <c r="J33" s="9"/>
      <c r="K33" s="9"/>
    </row>
  </sheetData>
  <mergeCells count="1">
    <mergeCell ref="A31:K31"/>
  </mergeCells>
  <phoneticPr fontId="14" type="noConversion"/>
  <hyperlinks>
    <hyperlink ref="A31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AH644"/>
  <sheetViews>
    <sheetView zoomScale="115" zoomScaleNormal="115" workbookViewId="0">
      <selection activeCell="A3" sqref="A3"/>
    </sheetView>
  </sheetViews>
  <sheetFormatPr defaultRowHeight="12.75" x14ac:dyDescent="0.2"/>
  <cols>
    <col min="1" max="1" width="46.7109375" customWidth="1"/>
    <col min="2" max="2" width="13" customWidth="1"/>
    <col min="3" max="3" width="12.42578125" customWidth="1"/>
    <col min="4" max="4" width="11.7109375" customWidth="1"/>
    <col min="5" max="6" width="12.42578125" customWidth="1"/>
    <col min="7" max="7" width="13" customWidth="1"/>
    <col min="8" max="8" width="14" style="10" customWidth="1"/>
    <col min="9" max="9" width="9.28515625" style="161" customWidth="1"/>
    <col min="10" max="18" width="9.140625" style="329"/>
    <col min="19" max="27" width="9.140625" style="330"/>
    <col min="28" max="31" width="9.140625" style="329"/>
  </cols>
  <sheetData>
    <row r="1" spans="1:34" s="6" customFormat="1" ht="20.25" customHeight="1" x14ac:dyDescent="0.2">
      <c r="A1" s="344" t="s">
        <v>122</v>
      </c>
      <c r="B1" s="344"/>
      <c r="C1" s="344"/>
      <c r="D1" s="344"/>
      <c r="E1" s="344"/>
      <c r="F1" s="344"/>
      <c r="G1" s="344"/>
      <c r="H1" s="345"/>
      <c r="I1" s="161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161"/>
      <c r="AG1" s="161"/>
      <c r="AH1" s="161"/>
    </row>
    <row r="2" spans="1:34" s="6" customFormat="1" x14ac:dyDescent="0.2">
      <c r="A2" s="125" t="s">
        <v>121</v>
      </c>
      <c r="B2" s="52"/>
      <c r="C2" s="52"/>
      <c r="D2" s="52"/>
      <c r="E2" s="52"/>
      <c r="F2" s="52"/>
      <c r="G2" s="52"/>
      <c r="H2" s="52"/>
      <c r="I2" s="161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161"/>
      <c r="AG2" s="161"/>
      <c r="AH2" s="161"/>
    </row>
    <row r="3" spans="1:34" s="6" customFormat="1" ht="43.5" customHeight="1" x14ac:dyDescent="0.2">
      <c r="A3" s="53" t="s">
        <v>123</v>
      </c>
      <c r="B3" s="54">
        <v>2014</v>
      </c>
      <c r="C3" s="54">
        <v>2015</v>
      </c>
      <c r="D3" s="54">
        <v>2016</v>
      </c>
      <c r="E3" s="54">
        <v>2017</v>
      </c>
      <c r="F3" s="54">
        <v>2018</v>
      </c>
      <c r="G3" s="54" t="s">
        <v>259</v>
      </c>
      <c r="H3" s="54" t="s">
        <v>261</v>
      </c>
      <c r="I3" s="161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161"/>
      <c r="AG3" s="161"/>
      <c r="AH3" s="161"/>
    </row>
    <row r="4" spans="1:34" s="6" customFormat="1" x14ac:dyDescent="0.2">
      <c r="A4" s="55" t="s">
        <v>66</v>
      </c>
      <c r="B4" s="58">
        <v>100225</v>
      </c>
      <c r="C4" s="56">
        <v>117701</v>
      </c>
      <c r="D4" s="56">
        <v>126531.29065867356</v>
      </c>
      <c r="E4" s="56">
        <v>138953.33234318224</v>
      </c>
      <c r="F4" s="211">
        <v>85932.272946415964</v>
      </c>
      <c r="G4" s="211">
        <v>103429.35480708101</v>
      </c>
      <c r="H4" s="211">
        <v>106031.86705921001</v>
      </c>
      <c r="I4" s="161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161"/>
      <c r="AG4" s="161"/>
      <c r="AH4" s="161"/>
    </row>
    <row r="5" spans="1:34" s="6" customFormat="1" x14ac:dyDescent="0.2">
      <c r="A5" s="55" t="s">
        <v>257</v>
      </c>
      <c r="B5" s="58">
        <v>5718</v>
      </c>
      <c r="C5" s="58">
        <v>7503</v>
      </c>
      <c r="D5" s="58">
        <v>7860.59308014</v>
      </c>
      <c r="E5" s="58">
        <v>7088.9805865899998</v>
      </c>
      <c r="F5" s="211">
        <v>6192.21750892</v>
      </c>
      <c r="G5" s="211">
        <v>6737.2326882199995</v>
      </c>
      <c r="H5" s="211">
        <v>6960.9769075200002</v>
      </c>
      <c r="I5" s="161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161"/>
      <c r="AG5" s="161"/>
      <c r="AH5" s="161"/>
    </row>
    <row r="6" spans="1:34" s="6" customFormat="1" x14ac:dyDescent="0.2">
      <c r="A6" s="55" t="s">
        <v>67</v>
      </c>
      <c r="B6" s="59">
        <v>396211</v>
      </c>
      <c r="C6" s="58">
        <v>441493</v>
      </c>
      <c r="D6" s="58">
        <v>441084.20999658824</v>
      </c>
      <c r="E6" s="58">
        <v>479970.96508883248</v>
      </c>
      <c r="F6" s="211">
        <v>438053.75002589403</v>
      </c>
      <c r="G6" s="211">
        <v>473855.26338140853</v>
      </c>
      <c r="H6" s="211">
        <v>480488.74600087729</v>
      </c>
      <c r="I6" s="161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161"/>
      <c r="AG6" s="161"/>
      <c r="AH6" s="161"/>
    </row>
    <row r="7" spans="1:34" s="6" customFormat="1" x14ac:dyDescent="0.2">
      <c r="A7" s="55" t="s">
        <v>207</v>
      </c>
      <c r="B7" s="59">
        <v>20946</v>
      </c>
      <c r="C7" s="59">
        <v>20445</v>
      </c>
      <c r="D7" s="59">
        <v>21138.819168000002</v>
      </c>
      <c r="E7" s="59">
        <v>28978.830571999999</v>
      </c>
      <c r="F7" s="211">
        <v>28946.032285000001</v>
      </c>
      <c r="G7" s="211">
        <v>39380.861280999998</v>
      </c>
      <c r="H7" s="211">
        <v>41038.530079000004</v>
      </c>
      <c r="I7" s="161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161"/>
      <c r="AG7" s="161"/>
      <c r="AH7" s="161"/>
    </row>
    <row r="8" spans="1:34" s="6" customFormat="1" x14ac:dyDescent="0.2">
      <c r="A8" s="55" t="s">
        <v>235</v>
      </c>
      <c r="B8" s="59"/>
      <c r="C8" s="59"/>
      <c r="D8" s="59">
        <v>0</v>
      </c>
      <c r="E8" s="59">
        <v>0</v>
      </c>
      <c r="F8" s="211">
        <v>61.669911999999997</v>
      </c>
      <c r="G8" s="211">
        <v>1357.0856388021009</v>
      </c>
      <c r="H8" s="211">
        <v>1439.2982243840343</v>
      </c>
      <c r="I8" s="161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161"/>
      <c r="AG8" s="161"/>
      <c r="AH8" s="161"/>
    </row>
    <row r="9" spans="1:34" s="6" customFormat="1" x14ac:dyDescent="0.2">
      <c r="A9" s="55" t="s">
        <v>68</v>
      </c>
      <c r="B9" s="60">
        <v>8927</v>
      </c>
      <c r="C9" s="59">
        <v>10589</v>
      </c>
      <c r="D9" s="59">
        <v>10876.172352</v>
      </c>
      <c r="E9" s="59">
        <v>13538.134747</v>
      </c>
      <c r="F9" s="211">
        <v>13221.313563</v>
      </c>
      <c r="G9" s="211">
        <v>14303.203237</v>
      </c>
      <c r="H9" s="211">
        <v>14640.199901</v>
      </c>
      <c r="I9" s="161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161"/>
      <c r="AG9" s="161"/>
      <c r="AH9" s="161"/>
    </row>
    <row r="10" spans="1:34" s="6" customFormat="1" x14ac:dyDescent="0.2">
      <c r="A10" s="55" t="s">
        <v>69</v>
      </c>
      <c r="B10" s="58">
        <v>40068</v>
      </c>
      <c r="C10" s="60">
        <v>39306</v>
      </c>
      <c r="D10" s="60">
        <v>41479.595000000001</v>
      </c>
      <c r="E10" s="60">
        <v>50859.817261600001</v>
      </c>
      <c r="F10" s="211">
        <v>48477.073000260003</v>
      </c>
      <c r="G10" s="211">
        <v>54052.709694359997</v>
      </c>
      <c r="H10" s="211">
        <v>55249.397644719997</v>
      </c>
      <c r="I10" s="161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2"/>
      <c r="AE10" s="322"/>
      <c r="AF10" s="161"/>
      <c r="AG10" s="161"/>
      <c r="AH10" s="161"/>
    </row>
    <row r="11" spans="1:34" s="6" customFormat="1" x14ac:dyDescent="0.2">
      <c r="A11" s="55" t="s">
        <v>70</v>
      </c>
      <c r="B11" s="56">
        <v>8864</v>
      </c>
      <c r="C11" s="58">
        <v>10281</v>
      </c>
      <c r="D11" s="58">
        <v>12077.550971000001</v>
      </c>
      <c r="E11" s="58">
        <v>14058.59909</v>
      </c>
      <c r="F11" s="211">
        <v>13324.914193000001</v>
      </c>
      <c r="G11" s="211">
        <v>14863.621853000001</v>
      </c>
      <c r="H11" s="211">
        <v>13405.558869999999</v>
      </c>
      <c r="I11" s="161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161"/>
      <c r="AG11" s="161"/>
      <c r="AH11" s="161"/>
    </row>
    <row r="12" spans="1:34" s="6" customFormat="1" x14ac:dyDescent="0.2">
      <c r="A12" s="55" t="s">
        <v>71</v>
      </c>
      <c r="B12" s="58">
        <v>60582</v>
      </c>
      <c r="C12" s="58">
        <v>66985</v>
      </c>
      <c r="D12" s="58">
        <v>69876.673464265026</v>
      </c>
      <c r="E12" s="58">
        <v>90603.586580030329</v>
      </c>
      <c r="F12" s="211">
        <v>80547.893949734294</v>
      </c>
      <c r="G12" s="211">
        <v>99022.860425884253</v>
      </c>
      <c r="H12" s="211">
        <v>100398.0591680947</v>
      </c>
      <c r="I12" s="161"/>
      <c r="J12" s="322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322"/>
      <c r="AD12" s="322"/>
      <c r="AE12" s="322"/>
      <c r="AF12" s="161"/>
      <c r="AG12" s="161"/>
      <c r="AH12" s="161"/>
    </row>
    <row r="13" spans="1:34" s="6" customFormat="1" x14ac:dyDescent="0.2">
      <c r="A13" s="55" t="s">
        <v>141</v>
      </c>
      <c r="B13" s="58">
        <v>158092</v>
      </c>
      <c r="C13" s="58">
        <v>166384</v>
      </c>
      <c r="D13" s="58">
        <v>179616.369194</v>
      </c>
      <c r="E13" s="58">
        <v>188288.27763900001</v>
      </c>
      <c r="F13" s="211">
        <v>177370.465089</v>
      </c>
      <c r="G13" s="211">
        <v>196242.548713</v>
      </c>
      <c r="H13" s="211">
        <v>200940.797942</v>
      </c>
      <c r="I13" s="161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161"/>
      <c r="AG13" s="161"/>
      <c r="AH13" s="161"/>
    </row>
    <row r="14" spans="1:34" s="6" customFormat="1" x14ac:dyDescent="0.2">
      <c r="A14" s="55" t="s">
        <v>115</v>
      </c>
      <c r="B14" s="58">
        <v>519487</v>
      </c>
      <c r="C14" s="58">
        <v>556253</v>
      </c>
      <c r="D14" s="58">
        <v>702872.77767221839</v>
      </c>
      <c r="E14" s="58">
        <v>775738.70446953422</v>
      </c>
      <c r="F14" s="211">
        <v>749081.93182512023</v>
      </c>
      <c r="G14" s="211">
        <v>850467.05404376471</v>
      </c>
      <c r="H14" s="211">
        <v>867091.79234996019</v>
      </c>
      <c r="I14" s="161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  <c r="AF14" s="161"/>
      <c r="AG14" s="161"/>
      <c r="AH14" s="161"/>
    </row>
    <row r="15" spans="1:34" s="6" customFormat="1" x14ac:dyDescent="0.2">
      <c r="A15" s="55" t="s">
        <v>72</v>
      </c>
      <c r="B15" s="58">
        <v>43166</v>
      </c>
      <c r="C15" s="58">
        <v>50754</v>
      </c>
      <c r="D15" s="58">
        <v>54364.738123663396</v>
      </c>
      <c r="E15" s="58">
        <v>60629.527097667888</v>
      </c>
      <c r="F15" s="211">
        <v>58121.357938980997</v>
      </c>
      <c r="G15" s="211">
        <v>62458.77646235234</v>
      </c>
      <c r="H15" s="211">
        <v>64290.099938730535</v>
      </c>
      <c r="I15" s="161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161"/>
      <c r="AG15" s="161"/>
      <c r="AH15" s="161"/>
    </row>
    <row r="16" spans="1:34" s="6" customFormat="1" x14ac:dyDescent="0.2">
      <c r="A16" s="55" t="s">
        <v>176</v>
      </c>
      <c r="B16" s="58">
        <v>305114</v>
      </c>
      <c r="C16" s="58">
        <v>319804</v>
      </c>
      <c r="D16" s="58">
        <v>329370.97447959002</v>
      </c>
      <c r="E16" s="58">
        <v>329928.8732109</v>
      </c>
      <c r="F16" s="211">
        <v>293319.24082648999</v>
      </c>
      <c r="G16" s="211">
        <v>333200.2061908</v>
      </c>
      <c r="H16" s="211">
        <v>336823.72425470001</v>
      </c>
      <c r="I16" s="161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161"/>
      <c r="AG16" s="161"/>
      <c r="AH16" s="161"/>
    </row>
    <row r="17" spans="1:34" s="6" customFormat="1" x14ac:dyDescent="0.2">
      <c r="A17" s="55" t="s">
        <v>202</v>
      </c>
      <c r="B17" s="58"/>
      <c r="C17" s="58"/>
      <c r="D17" s="58">
        <v>856.86467860000005</v>
      </c>
      <c r="E17" s="58">
        <v>1431.9589974999999</v>
      </c>
      <c r="F17" s="211">
        <v>1456.4824853800001</v>
      </c>
      <c r="G17" s="211">
        <v>0</v>
      </c>
      <c r="H17" s="211">
        <v>0</v>
      </c>
      <c r="I17" s="161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161"/>
      <c r="AG17" s="161"/>
      <c r="AH17" s="161"/>
    </row>
    <row r="18" spans="1:34" s="6" customFormat="1" x14ac:dyDescent="0.2">
      <c r="A18" s="55" t="s">
        <v>58</v>
      </c>
      <c r="B18" s="58">
        <v>46912</v>
      </c>
      <c r="C18" s="58">
        <v>45408</v>
      </c>
      <c r="D18" s="58">
        <v>50162.39109656286</v>
      </c>
      <c r="E18" s="58">
        <v>55770.286268530886</v>
      </c>
      <c r="F18" s="211">
        <v>47829.910196908844</v>
      </c>
      <c r="G18" s="211">
        <v>50741.949920054853</v>
      </c>
      <c r="H18" s="211">
        <v>51641.099240250922</v>
      </c>
      <c r="I18" s="161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  <c r="Z18" s="322"/>
      <c r="AA18" s="322"/>
      <c r="AB18" s="322"/>
      <c r="AC18" s="322"/>
      <c r="AD18" s="322"/>
      <c r="AE18" s="322"/>
      <c r="AF18" s="161"/>
      <c r="AG18" s="161"/>
      <c r="AH18" s="161"/>
    </row>
    <row r="19" spans="1:34" s="6" customFormat="1" x14ac:dyDescent="0.2">
      <c r="A19" s="83" t="s">
        <v>15</v>
      </c>
      <c r="B19" s="61">
        <v>1714312</v>
      </c>
      <c r="C19" s="61">
        <v>1852906</v>
      </c>
      <c r="D19" s="61">
        <v>2048169.0199353017</v>
      </c>
      <c r="E19" s="61">
        <v>2235839.8739523678</v>
      </c>
      <c r="F19" s="185">
        <v>2041936.5257461038</v>
      </c>
      <c r="G19" s="185">
        <v>2300112.7283367282</v>
      </c>
      <c r="H19" s="185">
        <v>2340440.1475804476</v>
      </c>
      <c r="I19" s="161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  <c r="Z19" s="322"/>
      <c r="AA19" s="322"/>
      <c r="AB19" s="322"/>
      <c r="AC19" s="322"/>
      <c r="AD19" s="322"/>
      <c r="AE19" s="322"/>
      <c r="AF19" s="161"/>
      <c r="AG19" s="161"/>
      <c r="AH19" s="161"/>
    </row>
    <row r="20" spans="1:34" s="161" customFormat="1" x14ac:dyDescent="0.2"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  <c r="Z20" s="322"/>
      <c r="AA20" s="322"/>
      <c r="AB20" s="322"/>
      <c r="AC20" s="322"/>
      <c r="AD20" s="322"/>
      <c r="AE20" s="322"/>
    </row>
    <row r="21" spans="1:34" s="161" customFormat="1" x14ac:dyDescent="0.2">
      <c r="E21" s="287"/>
      <c r="F21" s="287"/>
      <c r="G21" s="287"/>
      <c r="H21" s="287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2"/>
      <c r="AD21" s="322"/>
      <c r="AE21" s="322"/>
    </row>
    <row r="22" spans="1:34" s="161" customFormat="1" x14ac:dyDescent="0.2">
      <c r="F22" s="288"/>
      <c r="G22" s="288"/>
      <c r="H22" s="288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  <c r="AC22" s="322"/>
      <c r="AD22" s="322"/>
      <c r="AE22" s="322"/>
    </row>
    <row r="23" spans="1:34" s="161" customFormat="1" x14ac:dyDescent="0.2"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322"/>
      <c r="AB23" s="322"/>
      <c r="AC23" s="322"/>
      <c r="AD23" s="322"/>
      <c r="AE23" s="322"/>
    </row>
    <row r="24" spans="1:34" s="161" customFormat="1" x14ac:dyDescent="0.2">
      <c r="G24" s="197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22"/>
      <c r="AA24" s="322"/>
      <c r="AB24" s="322"/>
      <c r="AC24" s="322"/>
      <c r="AD24" s="322"/>
      <c r="AE24" s="322"/>
    </row>
    <row r="25" spans="1:34" s="161" customFormat="1" x14ac:dyDescent="0.2"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322"/>
      <c r="AB25" s="322"/>
      <c r="AC25" s="322"/>
      <c r="AD25" s="322"/>
      <c r="AE25" s="322"/>
    </row>
    <row r="26" spans="1:34" s="161" customFormat="1" x14ac:dyDescent="0.2">
      <c r="F26" s="28"/>
      <c r="G26" s="28"/>
      <c r="H26" s="10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22"/>
      <c r="AB26" s="322"/>
      <c r="AC26" s="322"/>
      <c r="AD26" s="322"/>
      <c r="AE26" s="322"/>
    </row>
    <row r="27" spans="1:34" s="161" customFormat="1" x14ac:dyDescent="0.2"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22"/>
      <c r="AB27" s="322"/>
      <c r="AC27" s="322"/>
      <c r="AD27" s="322"/>
      <c r="AE27" s="322"/>
    </row>
    <row r="28" spans="1:34" s="161" customFormat="1" x14ac:dyDescent="0.2">
      <c r="D28" s="287"/>
      <c r="E28" s="287"/>
      <c r="F28" s="287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  <c r="AA28" s="322"/>
      <c r="AB28" s="322"/>
      <c r="AC28" s="322"/>
      <c r="AD28" s="322"/>
      <c r="AE28" s="322"/>
    </row>
    <row r="29" spans="1:34" s="161" customFormat="1" x14ac:dyDescent="0.2">
      <c r="J29" s="322"/>
      <c r="K29" s="322"/>
      <c r="L29" s="322"/>
      <c r="M29" s="322"/>
      <c r="N29" s="322"/>
      <c r="O29" s="322"/>
      <c r="P29" s="322"/>
      <c r="Q29" s="322"/>
      <c r="R29" s="322"/>
      <c r="S29" s="322"/>
      <c r="T29" s="322"/>
      <c r="U29" s="322"/>
      <c r="V29" s="322"/>
      <c r="W29" s="322"/>
      <c r="X29" s="322"/>
      <c r="Y29" s="322"/>
      <c r="Z29" s="322"/>
      <c r="AA29" s="322"/>
      <c r="AB29" s="322"/>
      <c r="AC29" s="322"/>
      <c r="AD29" s="322"/>
      <c r="AE29" s="322"/>
    </row>
    <row r="30" spans="1:34" s="161" customFormat="1" x14ac:dyDescent="0.2">
      <c r="F30" s="197"/>
      <c r="G30" s="197"/>
      <c r="H30" s="197"/>
      <c r="J30" s="322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22"/>
      <c r="AA30" s="322"/>
      <c r="AB30" s="322"/>
      <c r="AC30" s="322"/>
      <c r="AD30" s="322"/>
      <c r="AE30" s="322"/>
    </row>
    <row r="31" spans="1:34" s="161" customFormat="1" x14ac:dyDescent="0.2">
      <c r="J31" s="322"/>
      <c r="K31" s="322"/>
      <c r="L31" s="322"/>
      <c r="M31" s="322"/>
      <c r="N31" s="322"/>
      <c r="O31" s="322"/>
      <c r="P31" s="322"/>
      <c r="Q31" s="322"/>
      <c r="R31" s="322"/>
      <c r="S31" s="322"/>
      <c r="T31" s="322"/>
      <c r="U31" s="322"/>
      <c r="V31" s="322"/>
      <c r="W31" s="322"/>
      <c r="X31" s="322"/>
      <c r="Y31" s="322"/>
      <c r="Z31" s="322"/>
      <c r="AA31" s="322"/>
      <c r="AB31" s="322"/>
      <c r="AC31" s="322"/>
      <c r="AD31" s="322"/>
      <c r="AE31" s="322"/>
    </row>
    <row r="32" spans="1:34" s="161" customFormat="1" x14ac:dyDescent="0.2"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22"/>
      <c r="Z32" s="322"/>
      <c r="AA32" s="322"/>
      <c r="AB32" s="322"/>
      <c r="AC32" s="322"/>
      <c r="AD32" s="322"/>
      <c r="AE32" s="322"/>
    </row>
    <row r="33" spans="6:31" s="161" customFormat="1" x14ac:dyDescent="0.2">
      <c r="J33" s="322"/>
      <c r="K33" s="322"/>
      <c r="L33" s="322"/>
      <c r="M33" s="322"/>
      <c r="N33" s="322"/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2"/>
      <c r="AA33" s="322"/>
      <c r="AB33" s="322"/>
      <c r="AC33" s="322"/>
      <c r="AD33" s="322"/>
      <c r="AE33" s="322"/>
    </row>
    <row r="34" spans="6:31" s="161" customFormat="1" x14ac:dyDescent="0.2"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2"/>
      <c r="AB34" s="322"/>
      <c r="AC34" s="322"/>
      <c r="AD34" s="322"/>
      <c r="AE34" s="322"/>
    </row>
    <row r="35" spans="6:31" s="161" customFormat="1" x14ac:dyDescent="0.2">
      <c r="J35" s="322"/>
      <c r="K35" s="322"/>
      <c r="L35" s="322"/>
      <c r="M35" s="322"/>
      <c r="N35" s="322"/>
      <c r="O35" s="322"/>
      <c r="P35" s="322"/>
      <c r="Q35" s="322"/>
      <c r="R35" s="322"/>
      <c r="S35" s="322"/>
      <c r="T35" s="322"/>
      <c r="U35" s="322"/>
      <c r="V35" s="322"/>
      <c r="W35" s="322"/>
      <c r="X35" s="322"/>
      <c r="Y35" s="322"/>
      <c r="Z35" s="322"/>
      <c r="AA35" s="322"/>
      <c r="AB35" s="322"/>
      <c r="AC35" s="322"/>
      <c r="AD35" s="322"/>
      <c r="AE35" s="322"/>
    </row>
    <row r="36" spans="6:31" s="161" customFormat="1" x14ac:dyDescent="0.2">
      <c r="J36" s="322"/>
      <c r="K36" s="322"/>
      <c r="L36" s="322"/>
      <c r="M36" s="322"/>
      <c r="N36" s="322"/>
      <c r="O36" s="322"/>
      <c r="P36" s="322"/>
      <c r="Q36" s="322"/>
      <c r="R36" s="322"/>
      <c r="S36" s="322"/>
      <c r="T36" s="322"/>
      <c r="U36" s="322"/>
      <c r="V36" s="322"/>
      <c r="W36" s="322"/>
      <c r="X36" s="322"/>
      <c r="Y36" s="322"/>
      <c r="Z36" s="322"/>
      <c r="AA36" s="322"/>
      <c r="AB36" s="322"/>
      <c r="AC36" s="322"/>
      <c r="AD36" s="322"/>
      <c r="AE36" s="322"/>
    </row>
    <row r="37" spans="6:31" s="161" customFormat="1" x14ac:dyDescent="0.2">
      <c r="J37" s="322"/>
      <c r="K37" s="322"/>
      <c r="L37" s="322"/>
      <c r="M37" s="322"/>
      <c r="N37" s="322"/>
      <c r="O37" s="322"/>
      <c r="P37" s="322"/>
      <c r="Q37" s="322"/>
      <c r="R37" s="322"/>
      <c r="S37" s="322"/>
      <c r="T37" s="322"/>
      <c r="U37" s="322"/>
      <c r="V37" s="322"/>
      <c r="W37" s="322"/>
      <c r="X37" s="322"/>
      <c r="Y37" s="322"/>
      <c r="Z37" s="322"/>
      <c r="AA37" s="322"/>
      <c r="AB37" s="322"/>
      <c r="AC37" s="322"/>
      <c r="AD37" s="322"/>
      <c r="AE37" s="322"/>
    </row>
    <row r="38" spans="6:31" s="161" customFormat="1" x14ac:dyDescent="0.2">
      <c r="J38" s="322"/>
      <c r="K38" s="322"/>
      <c r="L38" s="322"/>
      <c r="M38" s="322"/>
      <c r="N38" s="322"/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22"/>
      <c r="Z38" s="322"/>
      <c r="AA38" s="322"/>
      <c r="AB38" s="322"/>
      <c r="AC38" s="322"/>
      <c r="AD38" s="322"/>
      <c r="AE38" s="322"/>
    </row>
    <row r="39" spans="6:31" s="161" customFormat="1" x14ac:dyDescent="0.2">
      <c r="J39" s="322"/>
      <c r="K39" s="322"/>
      <c r="L39" s="322"/>
      <c r="M39" s="322"/>
      <c r="N39" s="322"/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322"/>
      <c r="Z39" s="322"/>
      <c r="AA39" s="322"/>
      <c r="AB39" s="322"/>
      <c r="AC39" s="322"/>
      <c r="AD39" s="322"/>
      <c r="AE39" s="322"/>
    </row>
    <row r="40" spans="6:31" s="161" customFormat="1" x14ac:dyDescent="0.2">
      <c r="F40" s="288"/>
      <c r="G40" s="288"/>
      <c r="H40" s="288"/>
      <c r="J40" s="322"/>
      <c r="K40" s="322"/>
      <c r="L40" s="322"/>
      <c r="M40" s="322"/>
      <c r="N40" s="322"/>
      <c r="O40" s="322"/>
      <c r="P40" s="322"/>
      <c r="Q40" s="322"/>
      <c r="R40" s="322"/>
      <c r="S40" s="322"/>
      <c r="T40" s="322"/>
      <c r="U40" s="322"/>
      <c r="V40" s="322"/>
      <c r="W40" s="322"/>
      <c r="X40" s="322"/>
      <c r="Y40" s="322"/>
      <c r="Z40" s="322"/>
      <c r="AA40" s="322"/>
      <c r="AB40" s="322"/>
      <c r="AC40" s="322"/>
      <c r="AD40" s="322"/>
      <c r="AE40" s="322"/>
    </row>
    <row r="41" spans="6:31" s="161" customFormat="1" x14ac:dyDescent="0.2">
      <c r="J41" s="322"/>
      <c r="K41" s="322"/>
      <c r="L41" s="322"/>
      <c r="M41" s="322"/>
      <c r="N41" s="322"/>
      <c r="O41" s="322"/>
      <c r="P41" s="322"/>
      <c r="Q41" s="322"/>
      <c r="R41" s="322"/>
      <c r="S41" s="322"/>
      <c r="T41" s="322"/>
      <c r="U41" s="322"/>
      <c r="V41" s="322"/>
      <c r="W41" s="322"/>
      <c r="X41" s="322"/>
      <c r="Y41" s="322"/>
      <c r="Z41" s="322"/>
      <c r="AA41" s="322"/>
      <c r="AB41" s="322"/>
      <c r="AC41" s="322"/>
      <c r="AD41" s="322"/>
      <c r="AE41" s="322"/>
    </row>
    <row r="42" spans="6:31" s="161" customFormat="1" x14ac:dyDescent="0.2">
      <c r="J42" s="322"/>
      <c r="K42" s="322"/>
      <c r="L42" s="322"/>
      <c r="M42" s="322"/>
      <c r="N42" s="322"/>
      <c r="O42" s="322"/>
      <c r="P42" s="322"/>
      <c r="Q42" s="322"/>
      <c r="R42" s="322"/>
      <c r="S42" s="322"/>
      <c r="T42" s="322"/>
      <c r="U42" s="322"/>
      <c r="V42" s="322"/>
      <c r="W42" s="322"/>
      <c r="X42" s="322"/>
      <c r="Y42" s="322"/>
      <c r="Z42" s="322"/>
      <c r="AA42" s="322"/>
      <c r="AB42" s="322"/>
      <c r="AC42" s="322"/>
      <c r="AD42" s="322"/>
      <c r="AE42" s="322"/>
    </row>
    <row r="43" spans="6:31" s="161" customFormat="1" x14ac:dyDescent="0.2">
      <c r="F43" s="288"/>
      <c r="G43" s="288"/>
      <c r="H43" s="288"/>
      <c r="J43" s="322"/>
      <c r="K43" s="322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322"/>
      <c r="X43" s="322"/>
      <c r="Y43" s="322"/>
      <c r="Z43" s="322"/>
      <c r="AA43" s="322"/>
      <c r="AB43" s="322"/>
      <c r="AC43" s="322"/>
      <c r="AD43" s="322"/>
      <c r="AE43" s="322"/>
    </row>
    <row r="44" spans="6:31" s="161" customFormat="1" x14ac:dyDescent="0.2">
      <c r="F44" s="288"/>
      <c r="G44" s="288"/>
      <c r="H44" s="288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22"/>
      <c r="Z44" s="322"/>
      <c r="AA44" s="322"/>
      <c r="AB44" s="322"/>
      <c r="AC44" s="322"/>
      <c r="AD44" s="322"/>
      <c r="AE44" s="322"/>
    </row>
    <row r="45" spans="6:31" s="161" customFormat="1" x14ac:dyDescent="0.2"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</row>
    <row r="46" spans="6:31" s="161" customFormat="1" x14ac:dyDescent="0.2"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V46" s="322"/>
      <c r="W46" s="322"/>
      <c r="X46" s="322"/>
      <c r="Y46" s="322"/>
      <c r="Z46" s="322"/>
      <c r="AA46" s="322"/>
      <c r="AB46" s="322"/>
      <c r="AC46" s="322"/>
      <c r="AD46" s="322"/>
      <c r="AE46" s="322"/>
    </row>
    <row r="47" spans="6:31" s="161" customFormat="1" x14ac:dyDescent="0.2"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V47" s="322"/>
      <c r="W47" s="322"/>
      <c r="X47" s="322"/>
      <c r="Y47" s="322"/>
      <c r="Z47" s="322"/>
      <c r="AA47" s="322"/>
      <c r="AB47" s="322"/>
      <c r="AC47" s="322"/>
      <c r="AD47" s="322"/>
      <c r="AE47" s="322"/>
    </row>
    <row r="48" spans="6:31" s="161" customFormat="1" x14ac:dyDescent="0.2">
      <c r="J48" s="322"/>
      <c r="K48" s="322"/>
      <c r="L48" s="322"/>
      <c r="M48" s="322"/>
      <c r="N48" s="322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2"/>
      <c r="AA48" s="322"/>
      <c r="AB48" s="322"/>
      <c r="AC48" s="322"/>
      <c r="AD48" s="322"/>
      <c r="AE48" s="322"/>
    </row>
    <row r="49" spans="1:31" s="161" customFormat="1" x14ac:dyDescent="0.2">
      <c r="J49" s="322"/>
      <c r="K49" s="322"/>
      <c r="L49" s="322"/>
      <c r="M49" s="322"/>
      <c r="N49" s="322"/>
      <c r="O49" s="322"/>
      <c r="P49" s="322"/>
      <c r="Q49" s="322"/>
      <c r="R49" s="322"/>
      <c r="S49" s="322"/>
      <c r="T49" s="322"/>
      <c r="U49" s="322"/>
      <c r="V49" s="322"/>
      <c r="W49" s="322"/>
      <c r="X49" s="322"/>
      <c r="Y49" s="322"/>
      <c r="Z49" s="322"/>
      <c r="AA49" s="322"/>
      <c r="AB49" s="322"/>
      <c r="AC49" s="322"/>
      <c r="AD49" s="322"/>
      <c r="AE49" s="322"/>
    </row>
    <row r="50" spans="1:31" s="161" customFormat="1" x14ac:dyDescent="0.2">
      <c r="J50" s="322"/>
      <c r="K50" s="322"/>
      <c r="L50" s="322"/>
      <c r="M50" s="322"/>
      <c r="N50" s="322"/>
      <c r="O50" s="322"/>
      <c r="P50" s="322"/>
      <c r="Q50" s="322"/>
      <c r="R50" s="322"/>
      <c r="S50" s="322"/>
      <c r="T50" s="322"/>
      <c r="U50" s="322"/>
      <c r="V50" s="322"/>
      <c r="W50" s="322"/>
      <c r="X50" s="322"/>
      <c r="Y50" s="322"/>
      <c r="Z50" s="322"/>
      <c r="AA50" s="322"/>
      <c r="AB50" s="322"/>
      <c r="AC50" s="322"/>
      <c r="AD50" s="322"/>
      <c r="AE50" s="322"/>
    </row>
    <row r="51" spans="1:31" s="161" customFormat="1" x14ac:dyDescent="0.2">
      <c r="J51" s="322"/>
      <c r="K51" s="322"/>
      <c r="L51" s="322"/>
      <c r="M51" s="322"/>
      <c r="N51" s="322"/>
      <c r="O51" s="322"/>
      <c r="P51" s="322"/>
      <c r="Q51" s="322"/>
      <c r="R51" s="322"/>
      <c r="S51" s="322"/>
      <c r="T51" s="322"/>
      <c r="U51" s="322"/>
      <c r="V51" s="322"/>
      <c r="W51" s="322"/>
      <c r="X51" s="322"/>
      <c r="Y51" s="322"/>
      <c r="Z51" s="322"/>
      <c r="AA51" s="322"/>
      <c r="AB51" s="322"/>
      <c r="AC51" s="322"/>
      <c r="AD51" s="322"/>
      <c r="AE51" s="322"/>
    </row>
    <row r="52" spans="1:31" s="161" customFormat="1" x14ac:dyDescent="0.2"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2"/>
      <c r="AB52" s="322"/>
      <c r="AC52" s="322"/>
      <c r="AD52" s="322"/>
      <c r="AE52" s="322"/>
    </row>
    <row r="53" spans="1:31" s="161" customFormat="1" x14ac:dyDescent="0.2">
      <c r="J53" s="322"/>
      <c r="K53" s="322"/>
      <c r="L53" s="322"/>
      <c r="M53" s="322"/>
      <c r="N53" s="322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2"/>
      <c r="AA53" s="322"/>
      <c r="AB53" s="322"/>
      <c r="AC53" s="322"/>
      <c r="AD53" s="322"/>
      <c r="AE53" s="322"/>
    </row>
    <row r="54" spans="1:31" s="161" customFormat="1" x14ac:dyDescent="0.2">
      <c r="J54" s="322"/>
      <c r="K54" s="322"/>
      <c r="L54" s="322"/>
      <c r="M54" s="322"/>
      <c r="N54" s="322"/>
      <c r="O54" s="322"/>
      <c r="P54" s="322"/>
      <c r="Q54" s="322"/>
      <c r="R54" s="322"/>
      <c r="S54" s="322"/>
      <c r="T54" s="322"/>
      <c r="U54" s="322"/>
      <c r="V54" s="322"/>
      <c r="W54" s="322"/>
      <c r="X54" s="322"/>
      <c r="Y54" s="322"/>
      <c r="Z54" s="322"/>
      <c r="AA54" s="322"/>
      <c r="AB54" s="322"/>
      <c r="AC54" s="322"/>
      <c r="AD54" s="322"/>
      <c r="AE54" s="322"/>
    </row>
    <row r="55" spans="1:31" s="161" customFormat="1" x14ac:dyDescent="0.2">
      <c r="J55" s="322"/>
      <c r="K55" s="322"/>
      <c r="L55" s="322"/>
      <c r="M55" s="322"/>
      <c r="N55" s="322"/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  <c r="AA55" s="322"/>
      <c r="AB55" s="322"/>
      <c r="AC55" s="322"/>
      <c r="AD55" s="322"/>
      <c r="AE55" s="322"/>
    </row>
    <row r="56" spans="1:31" s="161" customFormat="1" x14ac:dyDescent="0.2">
      <c r="J56" s="322"/>
      <c r="K56" s="322"/>
      <c r="L56" s="322"/>
      <c r="M56" s="322"/>
      <c r="N56" s="322"/>
      <c r="O56" s="322"/>
      <c r="P56" s="322"/>
      <c r="Q56" s="322"/>
      <c r="R56" s="322"/>
      <c r="S56" s="322"/>
      <c r="T56" s="322"/>
      <c r="U56" s="322"/>
      <c r="V56" s="322"/>
      <c r="W56" s="322"/>
      <c r="X56" s="322"/>
      <c r="Y56" s="322"/>
      <c r="Z56" s="322"/>
      <c r="AA56" s="322"/>
      <c r="AB56" s="322"/>
      <c r="AC56" s="322"/>
      <c r="AD56" s="322"/>
      <c r="AE56" s="322"/>
    </row>
    <row r="57" spans="1:31" s="161" customFormat="1" x14ac:dyDescent="0.2">
      <c r="J57" s="322"/>
      <c r="K57" s="322"/>
      <c r="L57" s="322"/>
      <c r="M57" s="322"/>
      <c r="N57" s="322"/>
      <c r="O57" s="322"/>
      <c r="P57" s="322"/>
      <c r="Q57" s="322"/>
      <c r="R57" s="322"/>
      <c r="S57" s="322"/>
      <c r="T57" s="322"/>
      <c r="U57" s="322"/>
      <c r="V57" s="322"/>
      <c r="W57" s="322"/>
      <c r="X57" s="322"/>
      <c r="Y57" s="322"/>
      <c r="Z57" s="322"/>
      <c r="AA57" s="322"/>
      <c r="AB57" s="322"/>
      <c r="AC57" s="322"/>
      <c r="AD57" s="322"/>
      <c r="AE57" s="322"/>
    </row>
    <row r="58" spans="1:31" s="161" customFormat="1" x14ac:dyDescent="0.2">
      <c r="J58" s="322"/>
      <c r="K58" s="322"/>
      <c r="L58" s="322"/>
      <c r="M58" s="322"/>
      <c r="N58" s="322"/>
      <c r="O58" s="322"/>
      <c r="P58" s="322"/>
      <c r="Q58" s="322"/>
      <c r="R58" s="322"/>
      <c r="S58" s="322"/>
      <c r="T58" s="322"/>
      <c r="U58" s="322"/>
      <c r="V58" s="322"/>
      <c r="W58" s="322"/>
      <c r="X58" s="322"/>
      <c r="Y58" s="322"/>
      <c r="Z58" s="322"/>
      <c r="AA58" s="322"/>
      <c r="AB58" s="322"/>
      <c r="AC58" s="322"/>
      <c r="AD58" s="322"/>
      <c r="AE58" s="322"/>
    </row>
    <row r="59" spans="1:31" s="161" customFormat="1" x14ac:dyDescent="0.2">
      <c r="J59" s="322"/>
      <c r="K59" s="322"/>
      <c r="L59" s="322"/>
      <c r="M59" s="322"/>
      <c r="N59" s="322"/>
      <c r="O59" s="322"/>
      <c r="P59" s="322"/>
      <c r="Q59" s="322"/>
      <c r="R59" s="322"/>
      <c r="S59" s="322"/>
      <c r="T59" s="322"/>
      <c r="U59" s="322"/>
      <c r="V59" s="322"/>
      <c r="W59" s="322"/>
      <c r="X59" s="322"/>
      <c r="Y59" s="322"/>
      <c r="Z59" s="322"/>
      <c r="AA59" s="322"/>
      <c r="AB59" s="322"/>
      <c r="AC59" s="322"/>
      <c r="AD59" s="322"/>
      <c r="AE59" s="322"/>
    </row>
    <row r="60" spans="1:31" s="161" customFormat="1" x14ac:dyDescent="0.2">
      <c r="J60" s="322"/>
      <c r="K60" s="322"/>
      <c r="L60" s="322"/>
      <c r="M60" s="322"/>
      <c r="N60" s="322"/>
      <c r="O60" s="322"/>
      <c r="P60" s="322"/>
      <c r="Q60" s="322"/>
      <c r="R60" s="322"/>
      <c r="S60" s="322"/>
      <c r="T60" s="322"/>
      <c r="U60" s="322"/>
      <c r="V60" s="322"/>
      <c r="W60" s="322"/>
      <c r="X60" s="322"/>
      <c r="Y60" s="322"/>
      <c r="Z60" s="322"/>
      <c r="AA60" s="322"/>
      <c r="AB60" s="322"/>
      <c r="AC60" s="322"/>
      <c r="AD60" s="322"/>
      <c r="AE60" s="322"/>
    </row>
    <row r="61" spans="1:31" x14ac:dyDescent="0.2">
      <c r="A61" s="161"/>
      <c r="B61" s="161"/>
      <c r="C61" s="161"/>
      <c r="D61" s="161"/>
      <c r="E61" s="161"/>
      <c r="F61" s="161"/>
      <c r="G61" s="161"/>
      <c r="H61" s="161"/>
    </row>
    <row r="62" spans="1:31" x14ac:dyDescent="0.2">
      <c r="A62" s="161"/>
      <c r="B62" s="161"/>
      <c r="C62" s="161"/>
      <c r="D62" s="161"/>
      <c r="E62" s="161"/>
      <c r="F62" s="161"/>
      <c r="G62" s="161"/>
      <c r="H62" s="161"/>
    </row>
    <row r="63" spans="1:31" x14ac:dyDescent="0.2">
      <c r="A63" s="161"/>
      <c r="B63" s="161"/>
      <c r="C63" s="161"/>
      <c r="D63" s="161"/>
      <c r="E63" s="161"/>
      <c r="F63" s="161"/>
      <c r="G63" s="161"/>
      <c r="H63" s="161"/>
    </row>
    <row r="64" spans="1:31" x14ac:dyDescent="0.2">
      <c r="A64" s="161"/>
      <c r="B64" s="161"/>
      <c r="C64" s="161"/>
      <c r="D64" s="161"/>
      <c r="E64" s="161"/>
      <c r="F64" s="161"/>
      <c r="G64" s="161"/>
      <c r="H64" s="161"/>
    </row>
    <row r="65" spans="1:8" x14ac:dyDescent="0.2">
      <c r="A65" s="161"/>
      <c r="B65" s="161"/>
      <c r="C65" s="161"/>
      <c r="D65" s="161"/>
      <c r="E65" s="161"/>
      <c r="F65" s="161"/>
      <c r="G65" s="161"/>
      <c r="H65" s="161"/>
    </row>
    <row r="66" spans="1:8" x14ac:dyDescent="0.2">
      <c r="A66" s="161"/>
      <c r="B66" s="161"/>
      <c r="C66" s="161"/>
      <c r="D66" s="161"/>
      <c r="E66" s="161"/>
      <c r="F66" s="161"/>
      <c r="G66" s="161"/>
      <c r="H66" s="161"/>
    </row>
    <row r="67" spans="1:8" x14ac:dyDescent="0.2">
      <c r="A67" s="161"/>
      <c r="B67" s="161"/>
      <c r="C67" s="161"/>
      <c r="D67" s="161"/>
      <c r="E67" s="161"/>
      <c r="F67" s="161"/>
      <c r="G67" s="161"/>
      <c r="H67" s="161"/>
    </row>
    <row r="68" spans="1:8" x14ac:dyDescent="0.2">
      <c r="A68" s="161"/>
      <c r="B68" s="161"/>
      <c r="C68" s="161"/>
      <c r="D68" s="161"/>
      <c r="E68" s="161"/>
      <c r="F68" s="161"/>
      <c r="G68" s="161"/>
      <c r="H68" s="161"/>
    </row>
    <row r="69" spans="1:8" x14ac:dyDescent="0.2">
      <c r="A69" s="161"/>
      <c r="B69" s="161"/>
      <c r="C69" s="161"/>
      <c r="D69" s="161"/>
      <c r="E69" s="161"/>
      <c r="F69" s="161"/>
      <c r="G69" s="161"/>
      <c r="H69" s="161"/>
    </row>
    <row r="70" spans="1:8" x14ac:dyDescent="0.2">
      <c r="A70" s="161"/>
      <c r="B70" s="161"/>
      <c r="C70" s="161"/>
      <c r="D70" s="161"/>
      <c r="E70" s="161"/>
      <c r="F70" s="161"/>
      <c r="G70" s="161"/>
      <c r="H70" s="161"/>
    </row>
    <row r="71" spans="1:8" x14ac:dyDescent="0.2">
      <c r="A71" s="161"/>
      <c r="B71" s="161"/>
      <c r="C71" s="161"/>
      <c r="D71" s="161"/>
      <c r="E71" s="161"/>
      <c r="F71" s="161"/>
      <c r="G71" s="161"/>
      <c r="H71" s="161"/>
    </row>
    <row r="72" spans="1:8" x14ac:dyDescent="0.2">
      <c r="A72" s="161"/>
      <c r="B72" s="161"/>
      <c r="C72" s="161"/>
      <c r="D72" s="161"/>
      <c r="E72" s="161"/>
      <c r="F72" s="161"/>
      <c r="G72" s="161"/>
      <c r="H72" s="161"/>
    </row>
    <row r="73" spans="1:8" x14ac:dyDescent="0.2">
      <c r="A73" s="161"/>
      <c r="B73" s="161"/>
      <c r="C73" s="161"/>
      <c r="D73" s="161"/>
      <c r="E73" s="161"/>
      <c r="F73" s="161"/>
      <c r="G73" s="161"/>
      <c r="H73" s="161"/>
    </row>
    <row r="74" spans="1:8" x14ac:dyDescent="0.2">
      <c r="A74" s="161"/>
      <c r="B74" s="161"/>
      <c r="C74" s="161"/>
      <c r="D74" s="161"/>
      <c r="E74" s="161"/>
      <c r="F74" s="161"/>
      <c r="G74" s="161"/>
      <c r="H74" s="161"/>
    </row>
    <row r="75" spans="1:8" x14ac:dyDescent="0.2">
      <c r="A75" s="161"/>
      <c r="B75" s="161"/>
      <c r="C75" s="161"/>
      <c r="D75" s="161"/>
      <c r="E75" s="161"/>
      <c r="F75" s="161"/>
      <c r="G75" s="161"/>
      <c r="H75" s="161"/>
    </row>
    <row r="76" spans="1:8" x14ac:dyDescent="0.2">
      <c r="A76" s="161"/>
      <c r="B76" s="161"/>
      <c r="C76" s="161"/>
      <c r="D76" s="161"/>
      <c r="E76" s="161"/>
      <c r="F76" s="161"/>
      <c r="G76" s="161"/>
      <c r="H76" s="161"/>
    </row>
    <row r="77" spans="1:8" x14ac:dyDescent="0.2">
      <c r="A77" s="161"/>
      <c r="B77" s="161"/>
      <c r="C77" s="161"/>
      <c r="D77" s="161"/>
      <c r="E77" s="161"/>
      <c r="F77" s="161"/>
      <c r="G77" s="161"/>
      <c r="H77" s="161"/>
    </row>
    <row r="78" spans="1:8" x14ac:dyDescent="0.2">
      <c r="A78" s="161"/>
      <c r="B78" s="161"/>
      <c r="C78" s="161"/>
      <c r="D78" s="161"/>
      <c r="E78" s="161"/>
      <c r="F78" s="161"/>
      <c r="G78" s="161"/>
      <c r="H78" s="161"/>
    </row>
    <row r="79" spans="1:8" x14ac:dyDescent="0.2">
      <c r="A79" s="161"/>
      <c r="B79" s="161"/>
      <c r="C79" s="161"/>
      <c r="D79" s="161"/>
      <c r="E79" s="161"/>
      <c r="F79" s="161"/>
      <c r="G79" s="161"/>
      <c r="H79" s="161"/>
    </row>
    <row r="80" spans="1:8" x14ac:dyDescent="0.2">
      <c r="H80"/>
    </row>
    <row r="81" spans="8:8" x14ac:dyDescent="0.2">
      <c r="H81"/>
    </row>
    <row r="82" spans="8:8" x14ac:dyDescent="0.2">
      <c r="H82"/>
    </row>
    <row r="83" spans="8:8" x14ac:dyDescent="0.2">
      <c r="H83"/>
    </row>
    <row r="84" spans="8:8" x14ac:dyDescent="0.2">
      <c r="H84"/>
    </row>
    <row r="85" spans="8:8" x14ac:dyDescent="0.2">
      <c r="H85"/>
    </row>
    <row r="86" spans="8:8" x14ac:dyDescent="0.2">
      <c r="H86"/>
    </row>
    <row r="87" spans="8:8" x14ac:dyDescent="0.2">
      <c r="H87"/>
    </row>
    <row r="88" spans="8:8" x14ac:dyDescent="0.2">
      <c r="H88"/>
    </row>
    <row r="89" spans="8:8" x14ac:dyDescent="0.2">
      <c r="H89"/>
    </row>
    <row r="90" spans="8:8" x14ac:dyDescent="0.2">
      <c r="H90"/>
    </row>
    <row r="91" spans="8:8" x14ac:dyDescent="0.2">
      <c r="H91"/>
    </row>
    <row r="92" spans="8:8" x14ac:dyDescent="0.2">
      <c r="H92"/>
    </row>
    <row r="93" spans="8:8" x14ac:dyDescent="0.2">
      <c r="H93"/>
    </row>
    <row r="94" spans="8:8" x14ac:dyDescent="0.2">
      <c r="H94"/>
    </row>
    <row r="95" spans="8:8" x14ac:dyDescent="0.2">
      <c r="H95"/>
    </row>
    <row r="96" spans="8:8" x14ac:dyDescent="0.2">
      <c r="H96"/>
    </row>
    <row r="97" spans="8:8" x14ac:dyDescent="0.2">
      <c r="H97"/>
    </row>
    <row r="98" spans="8:8" x14ac:dyDescent="0.2">
      <c r="H98"/>
    </row>
    <row r="99" spans="8:8" x14ac:dyDescent="0.2">
      <c r="H99"/>
    </row>
    <row r="100" spans="8:8" x14ac:dyDescent="0.2">
      <c r="H100"/>
    </row>
    <row r="101" spans="8:8" x14ac:dyDescent="0.2">
      <c r="H101"/>
    </row>
    <row r="102" spans="8:8" x14ac:dyDescent="0.2">
      <c r="H102"/>
    </row>
    <row r="103" spans="8:8" x14ac:dyDescent="0.2">
      <c r="H103"/>
    </row>
    <row r="104" spans="8:8" x14ac:dyDescent="0.2">
      <c r="H104"/>
    </row>
    <row r="105" spans="8:8" x14ac:dyDescent="0.2">
      <c r="H105"/>
    </row>
    <row r="106" spans="8:8" x14ac:dyDescent="0.2">
      <c r="H106"/>
    </row>
    <row r="107" spans="8:8" x14ac:dyDescent="0.2">
      <c r="H107"/>
    </row>
    <row r="108" spans="8:8" x14ac:dyDescent="0.2">
      <c r="H108"/>
    </row>
    <row r="109" spans="8:8" x14ac:dyDescent="0.2">
      <c r="H109"/>
    </row>
    <row r="110" spans="8:8" x14ac:dyDescent="0.2">
      <c r="H110"/>
    </row>
    <row r="111" spans="8:8" x14ac:dyDescent="0.2">
      <c r="H111"/>
    </row>
    <row r="112" spans="8:8" x14ac:dyDescent="0.2">
      <c r="H112"/>
    </row>
    <row r="113" spans="8:8" x14ac:dyDescent="0.2">
      <c r="H113"/>
    </row>
    <row r="114" spans="8:8" x14ac:dyDescent="0.2">
      <c r="H114"/>
    </row>
    <row r="115" spans="8:8" x14ac:dyDescent="0.2">
      <c r="H115"/>
    </row>
    <row r="116" spans="8:8" x14ac:dyDescent="0.2">
      <c r="H116"/>
    </row>
    <row r="117" spans="8:8" x14ac:dyDescent="0.2">
      <c r="H117"/>
    </row>
    <row r="118" spans="8:8" x14ac:dyDescent="0.2">
      <c r="H118"/>
    </row>
    <row r="119" spans="8:8" x14ac:dyDescent="0.2">
      <c r="H119"/>
    </row>
    <row r="120" spans="8:8" x14ac:dyDescent="0.2">
      <c r="H120"/>
    </row>
    <row r="121" spans="8:8" x14ac:dyDescent="0.2">
      <c r="H121"/>
    </row>
    <row r="122" spans="8:8" x14ac:dyDescent="0.2">
      <c r="H122"/>
    </row>
    <row r="123" spans="8:8" x14ac:dyDescent="0.2">
      <c r="H123"/>
    </row>
    <row r="124" spans="8:8" x14ac:dyDescent="0.2">
      <c r="H124"/>
    </row>
    <row r="125" spans="8:8" x14ac:dyDescent="0.2">
      <c r="H125"/>
    </row>
    <row r="126" spans="8:8" x14ac:dyDescent="0.2">
      <c r="H126"/>
    </row>
    <row r="127" spans="8:8" x14ac:dyDescent="0.2">
      <c r="H127"/>
    </row>
    <row r="128" spans="8:8" x14ac:dyDescent="0.2">
      <c r="H128"/>
    </row>
    <row r="129" spans="8:8" x14ac:dyDescent="0.2">
      <c r="H129"/>
    </row>
    <row r="130" spans="8:8" x14ac:dyDescent="0.2">
      <c r="H130"/>
    </row>
    <row r="131" spans="8:8" x14ac:dyDescent="0.2">
      <c r="H131"/>
    </row>
    <row r="132" spans="8:8" x14ac:dyDescent="0.2">
      <c r="H132"/>
    </row>
    <row r="133" spans="8:8" x14ac:dyDescent="0.2">
      <c r="H133"/>
    </row>
    <row r="134" spans="8:8" x14ac:dyDescent="0.2">
      <c r="H134"/>
    </row>
    <row r="135" spans="8:8" x14ac:dyDescent="0.2">
      <c r="H135"/>
    </row>
    <row r="136" spans="8:8" x14ac:dyDescent="0.2">
      <c r="H136"/>
    </row>
    <row r="137" spans="8:8" x14ac:dyDescent="0.2">
      <c r="H137"/>
    </row>
    <row r="138" spans="8:8" x14ac:dyDescent="0.2">
      <c r="H138"/>
    </row>
    <row r="139" spans="8:8" x14ac:dyDescent="0.2">
      <c r="H139"/>
    </row>
    <row r="140" spans="8:8" x14ac:dyDescent="0.2">
      <c r="H140"/>
    </row>
    <row r="141" spans="8:8" x14ac:dyDescent="0.2">
      <c r="H141"/>
    </row>
    <row r="142" spans="8:8" x14ac:dyDescent="0.2">
      <c r="H142"/>
    </row>
    <row r="143" spans="8:8" x14ac:dyDescent="0.2">
      <c r="H143"/>
    </row>
    <row r="144" spans="8:8" x14ac:dyDescent="0.2">
      <c r="H144"/>
    </row>
    <row r="145" spans="8:8" x14ac:dyDescent="0.2">
      <c r="H145"/>
    </row>
    <row r="146" spans="8:8" x14ac:dyDescent="0.2">
      <c r="H146"/>
    </row>
    <row r="147" spans="8:8" x14ac:dyDescent="0.2">
      <c r="H147"/>
    </row>
    <row r="148" spans="8:8" x14ac:dyDescent="0.2">
      <c r="H148"/>
    </row>
    <row r="149" spans="8:8" x14ac:dyDescent="0.2">
      <c r="H149"/>
    </row>
    <row r="150" spans="8:8" x14ac:dyDescent="0.2">
      <c r="H150"/>
    </row>
    <row r="151" spans="8:8" x14ac:dyDescent="0.2">
      <c r="H151"/>
    </row>
    <row r="152" spans="8:8" x14ac:dyDescent="0.2">
      <c r="H152"/>
    </row>
    <row r="153" spans="8:8" x14ac:dyDescent="0.2">
      <c r="H153"/>
    </row>
    <row r="154" spans="8:8" x14ac:dyDescent="0.2">
      <c r="H154"/>
    </row>
    <row r="155" spans="8:8" x14ac:dyDescent="0.2">
      <c r="H155"/>
    </row>
    <row r="156" spans="8:8" x14ac:dyDescent="0.2">
      <c r="H156"/>
    </row>
    <row r="157" spans="8:8" x14ac:dyDescent="0.2">
      <c r="H157"/>
    </row>
    <row r="158" spans="8:8" x14ac:dyDescent="0.2">
      <c r="H158"/>
    </row>
    <row r="159" spans="8:8" x14ac:dyDescent="0.2">
      <c r="H159"/>
    </row>
    <row r="160" spans="8:8" x14ac:dyDescent="0.2">
      <c r="H160"/>
    </row>
    <row r="161" spans="8:8" x14ac:dyDescent="0.2">
      <c r="H161"/>
    </row>
    <row r="162" spans="8:8" x14ac:dyDescent="0.2">
      <c r="H162"/>
    </row>
    <row r="163" spans="8:8" x14ac:dyDescent="0.2">
      <c r="H163"/>
    </row>
    <row r="164" spans="8:8" x14ac:dyDescent="0.2">
      <c r="H164"/>
    </row>
    <row r="165" spans="8:8" x14ac:dyDescent="0.2">
      <c r="H165"/>
    </row>
    <row r="166" spans="8:8" x14ac:dyDescent="0.2">
      <c r="H166"/>
    </row>
    <row r="167" spans="8:8" x14ac:dyDescent="0.2">
      <c r="H167"/>
    </row>
    <row r="168" spans="8:8" x14ac:dyDescent="0.2">
      <c r="H168"/>
    </row>
    <row r="169" spans="8:8" x14ac:dyDescent="0.2">
      <c r="H169"/>
    </row>
    <row r="170" spans="8:8" x14ac:dyDescent="0.2">
      <c r="H170"/>
    </row>
    <row r="171" spans="8:8" x14ac:dyDescent="0.2">
      <c r="H171"/>
    </row>
    <row r="172" spans="8:8" x14ac:dyDescent="0.2">
      <c r="H172"/>
    </row>
    <row r="173" spans="8:8" x14ac:dyDescent="0.2">
      <c r="H173"/>
    </row>
    <row r="174" spans="8:8" x14ac:dyDescent="0.2">
      <c r="H174"/>
    </row>
    <row r="175" spans="8:8" x14ac:dyDescent="0.2">
      <c r="H175"/>
    </row>
    <row r="176" spans="8:8" x14ac:dyDescent="0.2">
      <c r="H176"/>
    </row>
    <row r="177" spans="8:8" x14ac:dyDescent="0.2">
      <c r="H177"/>
    </row>
    <row r="178" spans="8:8" x14ac:dyDescent="0.2">
      <c r="H178"/>
    </row>
    <row r="179" spans="8:8" x14ac:dyDescent="0.2">
      <c r="H179"/>
    </row>
    <row r="180" spans="8:8" x14ac:dyDescent="0.2">
      <c r="H180"/>
    </row>
    <row r="181" spans="8:8" x14ac:dyDescent="0.2">
      <c r="H181"/>
    </row>
    <row r="182" spans="8:8" x14ac:dyDescent="0.2">
      <c r="H182"/>
    </row>
    <row r="183" spans="8:8" x14ac:dyDescent="0.2">
      <c r="H183"/>
    </row>
    <row r="184" spans="8:8" x14ac:dyDescent="0.2">
      <c r="H184"/>
    </row>
    <row r="185" spans="8:8" x14ac:dyDescent="0.2">
      <c r="H185"/>
    </row>
    <row r="186" spans="8:8" x14ac:dyDescent="0.2">
      <c r="H186"/>
    </row>
    <row r="187" spans="8:8" x14ac:dyDescent="0.2">
      <c r="H187"/>
    </row>
    <row r="188" spans="8:8" x14ac:dyDescent="0.2">
      <c r="H188"/>
    </row>
    <row r="189" spans="8:8" x14ac:dyDescent="0.2">
      <c r="H189"/>
    </row>
    <row r="190" spans="8:8" x14ac:dyDescent="0.2">
      <c r="H190"/>
    </row>
    <row r="191" spans="8:8" x14ac:dyDescent="0.2">
      <c r="H191"/>
    </row>
    <row r="192" spans="8:8" x14ac:dyDescent="0.2">
      <c r="H192"/>
    </row>
    <row r="193" spans="8:8" x14ac:dyDescent="0.2">
      <c r="H193"/>
    </row>
    <row r="194" spans="8:8" x14ac:dyDescent="0.2">
      <c r="H194"/>
    </row>
    <row r="195" spans="8:8" x14ac:dyDescent="0.2">
      <c r="H195"/>
    </row>
    <row r="196" spans="8:8" x14ac:dyDescent="0.2">
      <c r="H196"/>
    </row>
    <row r="197" spans="8:8" x14ac:dyDescent="0.2">
      <c r="H197"/>
    </row>
    <row r="198" spans="8:8" x14ac:dyDescent="0.2">
      <c r="H198"/>
    </row>
    <row r="199" spans="8:8" x14ac:dyDescent="0.2">
      <c r="H199"/>
    </row>
    <row r="200" spans="8:8" x14ac:dyDescent="0.2">
      <c r="H200"/>
    </row>
    <row r="201" spans="8:8" x14ac:dyDescent="0.2">
      <c r="H201"/>
    </row>
    <row r="202" spans="8:8" x14ac:dyDescent="0.2">
      <c r="H202"/>
    </row>
    <row r="203" spans="8:8" x14ac:dyDescent="0.2">
      <c r="H203"/>
    </row>
    <row r="204" spans="8:8" x14ac:dyDescent="0.2">
      <c r="H204"/>
    </row>
    <row r="205" spans="8:8" x14ac:dyDescent="0.2">
      <c r="H205"/>
    </row>
    <row r="206" spans="8:8" x14ac:dyDescent="0.2">
      <c r="H206"/>
    </row>
    <row r="207" spans="8:8" x14ac:dyDescent="0.2">
      <c r="H207"/>
    </row>
    <row r="208" spans="8:8" x14ac:dyDescent="0.2">
      <c r="H208"/>
    </row>
    <row r="209" spans="8:8" x14ac:dyDescent="0.2">
      <c r="H209"/>
    </row>
    <row r="210" spans="8:8" x14ac:dyDescent="0.2">
      <c r="H210"/>
    </row>
    <row r="211" spans="8:8" x14ac:dyDescent="0.2">
      <c r="H211"/>
    </row>
    <row r="212" spans="8:8" x14ac:dyDescent="0.2">
      <c r="H212"/>
    </row>
    <row r="213" spans="8:8" x14ac:dyDescent="0.2">
      <c r="H213"/>
    </row>
    <row r="214" spans="8:8" x14ac:dyDescent="0.2">
      <c r="H214"/>
    </row>
    <row r="215" spans="8:8" x14ac:dyDescent="0.2">
      <c r="H215"/>
    </row>
    <row r="216" spans="8:8" x14ac:dyDescent="0.2">
      <c r="H216"/>
    </row>
    <row r="217" spans="8:8" x14ac:dyDescent="0.2">
      <c r="H217"/>
    </row>
    <row r="218" spans="8:8" x14ac:dyDescent="0.2">
      <c r="H218"/>
    </row>
    <row r="219" spans="8:8" x14ac:dyDescent="0.2">
      <c r="H219"/>
    </row>
    <row r="220" spans="8:8" x14ac:dyDescent="0.2">
      <c r="H220"/>
    </row>
    <row r="221" spans="8:8" x14ac:dyDescent="0.2">
      <c r="H221"/>
    </row>
    <row r="222" spans="8:8" x14ac:dyDescent="0.2">
      <c r="H222"/>
    </row>
    <row r="223" spans="8:8" x14ac:dyDescent="0.2">
      <c r="H223"/>
    </row>
    <row r="224" spans="8:8" x14ac:dyDescent="0.2">
      <c r="H224"/>
    </row>
    <row r="225" spans="8:8" x14ac:dyDescent="0.2">
      <c r="H225"/>
    </row>
    <row r="226" spans="8:8" x14ac:dyDescent="0.2">
      <c r="H226"/>
    </row>
    <row r="227" spans="8:8" x14ac:dyDescent="0.2">
      <c r="H227"/>
    </row>
    <row r="228" spans="8:8" x14ac:dyDescent="0.2">
      <c r="H228"/>
    </row>
    <row r="229" spans="8:8" x14ac:dyDescent="0.2">
      <c r="H229"/>
    </row>
    <row r="230" spans="8:8" x14ac:dyDescent="0.2">
      <c r="H230"/>
    </row>
    <row r="231" spans="8:8" x14ac:dyDescent="0.2">
      <c r="H231"/>
    </row>
    <row r="232" spans="8:8" x14ac:dyDescent="0.2">
      <c r="H232"/>
    </row>
    <row r="233" spans="8:8" x14ac:dyDescent="0.2">
      <c r="H233"/>
    </row>
    <row r="234" spans="8:8" x14ac:dyDescent="0.2">
      <c r="H234"/>
    </row>
    <row r="235" spans="8:8" x14ac:dyDescent="0.2">
      <c r="H235"/>
    </row>
    <row r="236" spans="8:8" x14ac:dyDescent="0.2">
      <c r="H236"/>
    </row>
    <row r="237" spans="8:8" x14ac:dyDescent="0.2">
      <c r="H237"/>
    </row>
    <row r="238" spans="8:8" x14ac:dyDescent="0.2">
      <c r="H238"/>
    </row>
    <row r="239" spans="8:8" x14ac:dyDescent="0.2">
      <c r="H239"/>
    </row>
    <row r="240" spans="8:8" x14ac:dyDescent="0.2">
      <c r="H240"/>
    </row>
    <row r="241" spans="8:8" x14ac:dyDescent="0.2">
      <c r="H241"/>
    </row>
    <row r="242" spans="8:8" x14ac:dyDescent="0.2">
      <c r="H242"/>
    </row>
    <row r="243" spans="8:8" x14ac:dyDescent="0.2">
      <c r="H243"/>
    </row>
    <row r="244" spans="8:8" x14ac:dyDescent="0.2">
      <c r="H244"/>
    </row>
    <row r="245" spans="8:8" x14ac:dyDescent="0.2">
      <c r="H245"/>
    </row>
    <row r="246" spans="8:8" x14ac:dyDescent="0.2">
      <c r="H246"/>
    </row>
    <row r="247" spans="8:8" x14ac:dyDescent="0.2">
      <c r="H247"/>
    </row>
    <row r="248" spans="8:8" x14ac:dyDescent="0.2">
      <c r="H248"/>
    </row>
    <row r="249" spans="8:8" x14ac:dyDescent="0.2">
      <c r="H249"/>
    </row>
    <row r="250" spans="8:8" x14ac:dyDescent="0.2">
      <c r="H250"/>
    </row>
    <row r="251" spans="8:8" x14ac:dyDescent="0.2">
      <c r="H251"/>
    </row>
    <row r="252" spans="8:8" x14ac:dyDescent="0.2">
      <c r="H252"/>
    </row>
    <row r="253" spans="8:8" x14ac:dyDescent="0.2">
      <c r="H253"/>
    </row>
    <row r="254" spans="8:8" x14ac:dyDescent="0.2">
      <c r="H254"/>
    </row>
    <row r="255" spans="8:8" x14ac:dyDescent="0.2">
      <c r="H255"/>
    </row>
    <row r="256" spans="8:8" x14ac:dyDescent="0.2">
      <c r="H256"/>
    </row>
    <row r="257" spans="8:8" x14ac:dyDescent="0.2">
      <c r="H257"/>
    </row>
    <row r="258" spans="8:8" x14ac:dyDescent="0.2">
      <c r="H258"/>
    </row>
    <row r="259" spans="8:8" x14ac:dyDescent="0.2">
      <c r="H259"/>
    </row>
    <row r="260" spans="8:8" x14ac:dyDescent="0.2">
      <c r="H260"/>
    </row>
    <row r="261" spans="8:8" x14ac:dyDescent="0.2">
      <c r="H261"/>
    </row>
    <row r="262" spans="8:8" x14ac:dyDescent="0.2">
      <c r="H262"/>
    </row>
    <row r="263" spans="8:8" x14ac:dyDescent="0.2">
      <c r="H263"/>
    </row>
    <row r="264" spans="8:8" x14ac:dyDescent="0.2">
      <c r="H264"/>
    </row>
    <row r="265" spans="8:8" x14ac:dyDescent="0.2">
      <c r="H265"/>
    </row>
    <row r="266" spans="8:8" x14ac:dyDescent="0.2">
      <c r="H266"/>
    </row>
    <row r="267" spans="8:8" x14ac:dyDescent="0.2">
      <c r="H267"/>
    </row>
    <row r="268" spans="8:8" x14ac:dyDescent="0.2">
      <c r="H268"/>
    </row>
    <row r="269" spans="8:8" x14ac:dyDescent="0.2">
      <c r="H269"/>
    </row>
    <row r="270" spans="8:8" x14ac:dyDescent="0.2">
      <c r="H270"/>
    </row>
    <row r="271" spans="8:8" x14ac:dyDescent="0.2">
      <c r="H271"/>
    </row>
    <row r="272" spans="8:8" x14ac:dyDescent="0.2">
      <c r="H272"/>
    </row>
    <row r="273" spans="8:8" x14ac:dyDescent="0.2">
      <c r="H273"/>
    </row>
    <row r="274" spans="8:8" x14ac:dyDescent="0.2">
      <c r="H274"/>
    </row>
    <row r="275" spans="8:8" x14ac:dyDescent="0.2">
      <c r="H275"/>
    </row>
    <row r="276" spans="8:8" x14ac:dyDescent="0.2">
      <c r="H276"/>
    </row>
    <row r="277" spans="8:8" x14ac:dyDescent="0.2">
      <c r="H277"/>
    </row>
    <row r="278" spans="8:8" x14ac:dyDescent="0.2">
      <c r="H278"/>
    </row>
    <row r="279" spans="8:8" x14ac:dyDescent="0.2">
      <c r="H279"/>
    </row>
    <row r="280" spans="8:8" x14ac:dyDescent="0.2">
      <c r="H280"/>
    </row>
    <row r="281" spans="8:8" x14ac:dyDescent="0.2">
      <c r="H281"/>
    </row>
    <row r="282" spans="8:8" x14ac:dyDescent="0.2">
      <c r="H282"/>
    </row>
    <row r="283" spans="8:8" x14ac:dyDescent="0.2">
      <c r="H283"/>
    </row>
    <row r="284" spans="8:8" x14ac:dyDescent="0.2">
      <c r="H284"/>
    </row>
    <row r="285" spans="8:8" x14ac:dyDescent="0.2">
      <c r="H285"/>
    </row>
    <row r="286" spans="8:8" x14ac:dyDescent="0.2">
      <c r="H286"/>
    </row>
    <row r="287" spans="8:8" x14ac:dyDescent="0.2">
      <c r="H287"/>
    </row>
    <row r="288" spans="8:8" x14ac:dyDescent="0.2">
      <c r="H288"/>
    </row>
    <row r="289" spans="8:8" x14ac:dyDescent="0.2">
      <c r="H289"/>
    </row>
    <row r="290" spans="8:8" x14ac:dyDescent="0.2">
      <c r="H290"/>
    </row>
    <row r="291" spans="8:8" x14ac:dyDescent="0.2">
      <c r="H291"/>
    </row>
    <row r="292" spans="8:8" x14ac:dyDescent="0.2">
      <c r="H292"/>
    </row>
    <row r="293" spans="8:8" x14ac:dyDescent="0.2">
      <c r="H293"/>
    </row>
    <row r="294" spans="8:8" x14ac:dyDescent="0.2">
      <c r="H294"/>
    </row>
    <row r="295" spans="8:8" x14ac:dyDescent="0.2">
      <c r="H295"/>
    </row>
    <row r="296" spans="8:8" x14ac:dyDescent="0.2">
      <c r="H296"/>
    </row>
    <row r="297" spans="8:8" x14ac:dyDescent="0.2">
      <c r="H297"/>
    </row>
    <row r="298" spans="8:8" x14ac:dyDescent="0.2">
      <c r="H298"/>
    </row>
    <row r="299" spans="8:8" x14ac:dyDescent="0.2">
      <c r="H299"/>
    </row>
    <row r="300" spans="8:8" x14ac:dyDescent="0.2">
      <c r="H300"/>
    </row>
    <row r="301" spans="8:8" x14ac:dyDescent="0.2">
      <c r="H301"/>
    </row>
    <row r="302" spans="8:8" x14ac:dyDescent="0.2">
      <c r="H302"/>
    </row>
    <row r="303" spans="8:8" x14ac:dyDescent="0.2">
      <c r="H303"/>
    </row>
    <row r="304" spans="8:8" x14ac:dyDescent="0.2">
      <c r="H304"/>
    </row>
    <row r="305" spans="8:8" x14ac:dyDescent="0.2">
      <c r="H305"/>
    </row>
    <row r="306" spans="8:8" x14ac:dyDescent="0.2">
      <c r="H306"/>
    </row>
    <row r="307" spans="8:8" x14ac:dyDescent="0.2">
      <c r="H307"/>
    </row>
    <row r="308" spans="8:8" x14ac:dyDescent="0.2">
      <c r="H308"/>
    </row>
    <row r="309" spans="8:8" x14ac:dyDescent="0.2">
      <c r="H309"/>
    </row>
    <row r="310" spans="8:8" x14ac:dyDescent="0.2">
      <c r="H310"/>
    </row>
    <row r="311" spans="8:8" x14ac:dyDescent="0.2">
      <c r="H311"/>
    </row>
    <row r="312" spans="8:8" x14ac:dyDescent="0.2">
      <c r="H312"/>
    </row>
    <row r="313" spans="8:8" x14ac:dyDescent="0.2">
      <c r="H313"/>
    </row>
    <row r="314" spans="8:8" x14ac:dyDescent="0.2">
      <c r="H314"/>
    </row>
    <row r="315" spans="8:8" x14ac:dyDescent="0.2">
      <c r="H315"/>
    </row>
    <row r="316" spans="8:8" x14ac:dyDescent="0.2">
      <c r="H316"/>
    </row>
    <row r="317" spans="8:8" x14ac:dyDescent="0.2">
      <c r="H317"/>
    </row>
    <row r="318" spans="8:8" x14ac:dyDescent="0.2">
      <c r="H318"/>
    </row>
    <row r="319" spans="8:8" x14ac:dyDescent="0.2">
      <c r="H319"/>
    </row>
    <row r="320" spans="8:8" x14ac:dyDescent="0.2">
      <c r="H320"/>
    </row>
    <row r="321" spans="8:8" x14ac:dyDescent="0.2">
      <c r="H321"/>
    </row>
    <row r="322" spans="8:8" x14ac:dyDescent="0.2">
      <c r="H322"/>
    </row>
    <row r="323" spans="8:8" x14ac:dyDescent="0.2">
      <c r="H323"/>
    </row>
    <row r="324" spans="8:8" x14ac:dyDescent="0.2">
      <c r="H324"/>
    </row>
    <row r="325" spans="8:8" x14ac:dyDescent="0.2">
      <c r="H325"/>
    </row>
    <row r="326" spans="8:8" x14ac:dyDescent="0.2">
      <c r="H326"/>
    </row>
    <row r="327" spans="8:8" x14ac:dyDescent="0.2">
      <c r="H327"/>
    </row>
    <row r="328" spans="8:8" x14ac:dyDescent="0.2">
      <c r="H328"/>
    </row>
    <row r="329" spans="8:8" x14ac:dyDescent="0.2">
      <c r="H329"/>
    </row>
    <row r="330" spans="8:8" x14ac:dyDescent="0.2">
      <c r="H330"/>
    </row>
    <row r="331" spans="8:8" x14ac:dyDescent="0.2">
      <c r="H331"/>
    </row>
    <row r="332" spans="8:8" x14ac:dyDescent="0.2">
      <c r="H332"/>
    </row>
    <row r="333" spans="8:8" x14ac:dyDescent="0.2">
      <c r="H333"/>
    </row>
    <row r="334" spans="8:8" x14ac:dyDescent="0.2">
      <c r="H334"/>
    </row>
    <row r="335" spans="8:8" x14ac:dyDescent="0.2">
      <c r="H335"/>
    </row>
    <row r="336" spans="8:8" x14ac:dyDescent="0.2">
      <c r="H336"/>
    </row>
    <row r="337" spans="8:8" x14ac:dyDescent="0.2">
      <c r="H337"/>
    </row>
    <row r="338" spans="8:8" x14ac:dyDescent="0.2">
      <c r="H338"/>
    </row>
    <row r="339" spans="8:8" x14ac:dyDescent="0.2">
      <c r="H339"/>
    </row>
    <row r="340" spans="8:8" x14ac:dyDescent="0.2">
      <c r="H340"/>
    </row>
    <row r="341" spans="8:8" x14ac:dyDescent="0.2">
      <c r="H341"/>
    </row>
    <row r="342" spans="8:8" x14ac:dyDescent="0.2">
      <c r="H342"/>
    </row>
    <row r="343" spans="8:8" x14ac:dyDescent="0.2">
      <c r="H343"/>
    </row>
    <row r="344" spans="8:8" x14ac:dyDescent="0.2">
      <c r="H344"/>
    </row>
    <row r="345" spans="8:8" x14ac:dyDescent="0.2">
      <c r="H345"/>
    </row>
    <row r="346" spans="8:8" x14ac:dyDescent="0.2">
      <c r="H346"/>
    </row>
    <row r="347" spans="8:8" x14ac:dyDescent="0.2">
      <c r="H347"/>
    </row>
    <row r="348" spans="8:8" x14ac:dyDescent="0.2">
      <c r="H348"/>
    </row>
    <row r="349" spans="8:8" x14ac:dyDescent="0.2">
      <c r="H349"/>
    </row>
    <row r="350" spans="8:8" x14ac:dyDescent="0.2">
      <c r="H350"/>
    </row>
    <row r="351" spans="8:8" x14ac:dyDescent="0.2">
      <c r="H351"/>
    </row>
    <row r="352" spans="8:8" x14ac:dyDescent="0.2">
      <c r="H352"/>
    </row>
    <row r="353" spans="8:8" x14ac:dyDescent="0.2">
      <c r="H353"/>
    </row>
    <row r="354" spans="8:8" x14ac:dyDescent="0.2">
      <c r="H354"/>
    </row>
    <row r="355" spans="8:8" x14ac:dyDescent="0.2">
      <c r="H355"/>
    </row>
    <row r="356" spans="8:8" x14ac:dyDescent="0.2">
      <c r="H356"/>
    </row>
    <row r="357" spans="8:8" x14ac:dyDescent="0.2">
      <c r="H357"/>
    </row>
    <row r="358" spans="8:8" x14ac:dyDescent="0.2">
      <c r="H358"/>
    </row>
    <row r="359" spans="8:8" x14ac:dyDescent="0.2">
      <c r="H359"/>
    </row>
    <row r="360" spans="8:8" x14ac:dyDescent="0.2">
      <c r="H360"/>
    </row>
    <row r="361" spans="8:8" x14ac:dyDescent="0.2">
      <c r="H361"/>
    </row>
    <row r="362" spans="8:8" x14ac:dyDescent="0.2">
      <c r="H362"/>
    </row>
    <row r="363" spans="8:8" x14ac:dyDescent="0.2">
      <c r="H363"/>
    </row>
    <row r="364" spans="8:8" x14ac:dyDescent="0.2">
      <c r="H364"/>
    </row>
    <row r="365" spans="8:8" x14ac:dyDescent="0.2">
      <c r="H365"/>
    </row>
    <row r="366" spans="8:8" x14ac:dyDescent="0.2">
      <c r="H366"/>
    </row>
    <row r="367" spans="8:8" x14ac:dyDescent="0.2">
      <c r="H367"/>
    </row>
    <row r="368" spans="8:8" x14ac:dyDescent="0.2">
      <c r="H368"/>
    </row>
    <row r="369" spans="8:8" x14ac:dyDescent="0.2">
      <c r="H369"/>
    </row>
    <row r="370" spans="8:8" x14ac:dyDescent="0.2">
      <c r="H370"/>
    </row>
    <row r="371" spans="8:8" x14ac:dyDescent="0.2">
      <c r="H371"/>
    </row>
    <row r="372" spans="8:8" x14ac:dyDescent="0.2">
      <c r="H372"/>
    </row>
    <row r="373" spans="8:8" x14ac:dyDescent="0.2">
      <c r="H373"/>
    </row>
    <row r="374" spans="8:8" x14ac:dyDescent="0.2">
      <c r="H374"/>
    </row>
    <row r="375" spans="8:8" x14ac:dyDescent="0.2">
      <c r="H375"/>
    </row>
    <row r="376" spans="8:8" x14ac:dyDescent="0.2">
      <c r="H376"/>
    </row>
    <row r="377" spans="8:8" x14ac:dyDescent="0.2">
      <c r="H377"/>
    </row>
    <row r="378" spans="8:8" x14ac:dyDescent="0.2">
      <c r="H378"/>
    </row>
    <row r="379" spans="8:8" x14ac:dyDescent="0.2">
      <c r="H379"/>
    </row>
    <row r="380" spans="8:8" x14ac:dyDescent="0.2">
      <c r="H380"/>
    </row>
    <row r="381" spans="8:8" x14ac:dyDescent="0.2">
      <c r="H381"/>
    </row>
    <row r="382" spans="8:8" x14ac:dyDescent="0.2">
      <c r="H382"/>
    </row>
    <row r="383" spans="8:8" x14ac:dyDescent="0.2">
      <c r="H383"/>
    </row>
    <row r="384" spans="8:8" x14ac:dyDescent="0.2">
      <c r="H384"/>
    </row>
    <row r="385" spans="8:8" x14ac:dyDescent="0.2">
      <c r="H385"/>
    </row>
    <row r="386" spans="8:8" x14ac:dyDescent="0.2">
      <c r="H386"/>
    </row>
    <row r="387" spans="8:8" x14ac:dyDescent="0.2">
      <c r="H387"/>
    </row>
    <row r="388" spans="8:8" x14ac:dyDescent="0.2">
      <c r="H388"/>
    </row>
    <row r="389" spans="8:8" x14ac:dyDescent="0.2">
      <c r="H389"/>
    </row>
    <row r="390" spans="8:8" x14ac:dyDescent="0.2">
      <c r="H390"/>
    </row>
    <row r="391" spans="8:8" x14ac:dyDescent="0.2">
      <c r="H391"/>
    </row>
    <row r="392" spans="8:8" x14ac:dyDescent="0.2">
      <c r="H392"/>
    </row>
    <row r="393" spans="8:8" x14ac:dyDescent="0.2">
      <c r="H393"/>
    </row>
    <row r="394" spans="8:8" x14ac:dyDescent="0.2">
      <c r="H394"/>
    </row>
    <row r="395" spans="8:8" x14ac:dyDescent="0.2">
      <c r="H395"/>
    </row>
    <row r="396" spans="8:8" x14ac:dyDescent="0.2">
      <c r="H396"/>
    </row>
    <row r="397" spans="8:8" x14ac:dyDescent="0.2">
      <c r="H397"/>
    </row>
    <row r="398" spans="8:8" x14ac:dyDescent="0.2">
      <c r="H398"/>
    </row>
    <row r="399" spans="8:8" x14ac:dyDescent="0.2">
      <c r="H399"/>
    </row>
    <row r="400" spans="8:8" x14ac:dyDescent="0.2">
      <c r="H400"/>
    </row>
    <row r="401" spans="8:8" x14ac:dyDescent="0.2">
      <c r="H401"/>
    </row>
    <row r="402" spans="8:8" x14ac:dyDescent="0.2">
      <c r="H402"/>
    </row>
    <row r="403" spans="8:8" x14ac:dyDescent="0.2">
      <c r="H403"/>
    </row>
    <row r="404" spans="8:8" x14ac:dyDescent="0.2">
      <c r="H404"/>
    </row>
    <row r="405" spans="8:8" x14ac:dyDescent="0.2">
      <c r="H405"/>
    </row>
    <row r="406" spans="8:8" x14ac:dyDescent="0.2">
      <c r="H406"/>
    </row>
    <row r="407" spans="8:8" x14ac:dyDescent="0.2">
      <c r="H407"/>
    </row>
    <row r="408" spans="8:8" x14ac:dyDescent="0.2">
      <c r="H408"/>
    </row>
    <row r="409" spans="8:8" x14ac:dyDescent="0.2">
      <c r="H409"/>
    </row>
    <row r="410" spans="8:8" x14ac:dyDescent="0.2">
      <c r="H410"/>
    </row>
    <row r="411" spans="8:8" x14ac:dyDescent="0.2">
      <c r="H411"/>
    </row>
    <row r="412" spans="8:8" x14ac:dyDescent="0.2">
      <c r="H412"/>
    </row>
    <row r="413" spans="8:8" x14ac:dyDescent="0.2">
      <c r="H413"/>
    </row>
    <row r="414" spans="8:8" x14ac:dyDescent="0.2">
      <c r="H414"/>
    </row>
    <row r="415" spans="8:8" x14ac:dyDescent="0.2">
      <c r="H415"/>
    </row>
    <row r="416" spans="8:8" x14ac:dyDescent="0.2">
      <c r="H416"/>
    </row>
    <row r="417" spans="8:8" x14ac:dyDescent="0.2">
      <c r="H417"/>
    </row>
    <row r="418" spans="8:8" x14ac:dyDescent="0.2">
      <c r="H418"/>
    </row>
    <row r="419" spans="8:8" x14ac:dyDescent="0.2">
      <c r="H419"/>
    </row>
    <row r="420" spans="8:8" x14ac:dyDescent="0.2">
      <c r="H420"/>
    </row>
    <row r="421" spans="8:8" x14ac:dyDescent="0.2">
      <c r="H421"/>
    </row>
    <row r="422" spans="8:8" x14ac:dyDescent="0.2">
      <c r="H422"/>
    </row>
    <row r="423" spans="8:8" x14ac:dyDescent="0.2">
      <c r="H423"/>
    </row>
    <row r="424" spans="8:8" x14ac:dyDescent="0.2">
      <c r="H424"/>
    </row>
    <row r="425" spans="8:8" x14ac:dyDescent="0.2">
      <c r="H425"/>
    </row>
    <row r="426" spans="8:8" x14ac:dyDescent="0.2">
      <c r="H426"/>
    </row>
    <row r="427" spans="8:8" x14ac:dyDescent="0.2">
      <c r="H427"/>
    </row>
    <row r="428" spans="8:8" x14ac:dyDescent="0.2">
      <c r="H428"/>
    </row>
    <row r="429" spans="8:8" x14ac:dyDescent="0.2">
      <c r="H429"/>
    </row>
    <row r="430" spans="8:8" x14ac:dyDescent="0.2">
      <c r="H430"/>
    </row>
    <row r="431" spans="8:8" x14ac:dyDescent="0.2">
      <c r="H431"/>
    </row>
    <row r="432" spans="8:8" x14ac:dyDescent="0.2">
      <c r="H432"/>
    </row>
    <row r="433" spans="8:8" x14ac:dyDescent="0.2">
      <c r="H433"/>
    </row>
    <row r="434" spans="8:8" x14ac:dyDescent="0.2">
      <c r="H434"/>
    </row>
    <row r="435" spans="8:8" x14ac:dyDescent="0.2">
      <c r="H435"/>
    </row>
    <row r="436" spans="8:8" x14ac:dyDescent="0.2">
      <c r="H436"/>
    </row>
    <row r="437" spans="8:8" x14ac:dyDescent="0.2">
      <c r="H437"/>
    </row>
    <row r="438" spans="8:8" x14ac:dyDescent="0.2">
      <c r="H438"/>
    </row>
    <row r="439" spans="8:8" x14ac:dyDescent="0.2">
      <c r="H439"/>
    </row>
    <row r="440" spans="8:8" x14ac:dyDescent="0.2">
      <c r="H440"/>
    </row>
    <row r="441" spans="8:8" x14ac:dyDescent="0.2">
      <c r="H441"/>
    </row>
    <row r="442" spans="8:8" x14ac:dyDescent="0.2">
      <c r="H442"/>
    </row>
    <row r="443" spans="8:8" x14ac:dyDescent="0.2">
      <c r="H443"/>
    </row>
    <row r="444" spans="8:8" x14ac:dyDescent="0.2">
      <c r="H444"/>
    </row>
    <row r="445" spans="8:8" x14ac:dyDescent="0.2">
      <c r="H445"/>
    </row>
    <row r="446" spans="8:8" x14ac:dyDescent="0.2">
      <c r="H446"/>
    </row>
    <row r="447" spans="8:8" x14ac:dyDescent="0.2">
      <c r="H447"/>
    </row>
    <row r="448" spans="8:8" x14ac:dyDescent="0.2">
      <c r="H448"/>
    </row>
    <row r="449" spans="8:8" x14ac:dyDescent="0.2">
      <c r="H449"/>
    </row>
    <row r="450" spans="8:8" x14ac:dyDescent="0.2">
      <c r="H450"/>
    </row>
    <row r="451" spans="8:8" x14ac:dyDescent="0.2">
      <c r="H451"/>
    </row>
    <row r="452" spans="8:8" x14ac:dyDescent="0.2">
      <c r="H452"/>
    </row>
    <row r="453" spans="8:8" x14ac:dyDescent="0.2">
      <c r="H453"/>
    </row>
    <row r="454" spans="8:8" x14ac:dyDescent="0.2">
      <c r="H454"/>
    </row>
    <row r="455" spans="8:8" x14ac:dyDescent="0.2">
      <c r="H455"/>
    </row>
    <row r="456" spans="8:8" x14ac:dyDescent="0.2">
      <c r="H456"/>
    </row>
    <row r="457" spans="8:8" x14ac:dyDescent="0.2">
      <c r="H457"/>
    </row>
    <row r="458" spans="8:8" x14ac:dyDescent="0.2">
      <c r="H458"/>
    </row>
    <row r="459" spans="8:8" x14ac:dyDescent="0.2">
      <c r="H459"/>
    </row>
    <row r="460" spans="8:8" x14ac:dyDescent="0.2">
      <c r="H460"/>
    </row>
    <row r="461" spans="8:8" x14ac:dyDescent="0.2">
      <c r="H461"/>
    </row>
    <row r="462" spans="8:8" x14ac:dyDescent="0.2">
      <c r="H462"/>
    </row>
    <row r="463" spans="8:8" x14ac:dyDescent="0.2">
      <c r="H463"/>
    </row>
    <row r="464" spans="8:8" x14ac:dyDescent="0.2">
      <c r="H464"/>
    </row>
    <row r="465" spans="8:8" x14ac:dyDescent="0.2">
      <c r="H465"/>
    </row>
    <row r="466" spans="8:8" x14ac:dyDescent="0.2">
      <c r="H466"/>
    </row>
    <row r="467" spans="8:8" x14ac:dyDescent="0.2">
      <c r="H467"/>
    </row>
    <row r="468" spans="8:8" x14ac:dyDescent="0.2">
      <c r="H468"/>
    </row>
    <row r="469" spans="8:8" x14ac:dyDescent="0.2">
      <c r="H469"/>
    </row>
    <row r="470" spans="8:8" x14ac:dyDescent="0.2">
      <c r="H470"/>
    </row>
    <row r="471" spans="8:8" x14ac:dyDescent="0.2">
      <c r="H471"/>
    </row>
    <row r="472" spans="8:8" x14ac:dyDescent="0.2">
      <c r="H472"/>
    </row>
    <row r="473" spans="8:8" x14ac:dyDescent="0.2">
      <c r="H473"/>
    </row>
    <row r="474" spans="8:8" x14ac:dyDescent="0.2">
      <c r="H474"/>
    </row>
    <row r="475" spans="8:8" x14ac:dyDescent="0.2">
      <c r="H475"/>
    </row>
    <row r="476" spans="8:8" x14ac:dyDescent="0.2">
      <c r="H476"/>
    </row>
    <row r="477" spans="8:8" x14ac:dyDescent="0.2">
      <c r="H477"/>
    </row>
    <row r="478" spans="8:8" x14ac:dyDescent="0.2">
      <c r="H478"/>
    </row>
    <row r="479" spans="8:8" x14ac:dyDescent="0.2">
      <c r="H479"/>
    </row>
    <row r="480" spans="8:8" x14ac:dyDescent="0.2">
      <c r="H480"/>
    </row>
    <row r="481" spans="8:8" x14ac:dyDescent="0.2">
      <c r="H481"/>
    </row>
    <row r="482" spans="8:8" x14ac:dyDescent="0.2">
      <c r="H482"/>
    </row>
    <row r="483" spans="8:8" x14ac:dyDescent="0.2">
      <c r="H483"/>
    </row>
    <row r="484" spans="8:8" x14ac:dyDescent="0.2">
      <c r="H484"/>
    </row>
    <row r="485" spans="8:8" x14ac:dyDescent="0.2">
      <c r="H485"/>
    </row>
    <row r="486" spans="8:8" x14ac:dyDescent="0.2">
      <c r="H486"/>
    </row>
    <row r="487" spans="8:8" x14ac:dyDescent="0.2">
      <c r="H487"/>
    </row>
    <row r="488" spans="8:8" x14ac:dyDescent="0.2">
      <c r="H488"/>
    </row>
    <row r="489" spans="8:8" x14ac:dyDescent="0.2">
      <c r="H489"/>
    </row>
    <row r="490" spans="8:8" x14ac:dyDescent="0.2">
      <c r="H490"/>
    </row>
    <row r="491" spans="8:8" x14ac:dyDescent="0.2">
      <c r="H491"/>
    </row>
    <row r="492" spans="8:8" x14ac:dyDescent="0.2">
      <c r="H492"/>
    </row>
    <row r="493" spans="8:8" x14ac:dyDescent="0.2">
      <c r="H493"/>
    </row>
    <row r="494" spans="8:8" x14ac:dyDescent="0.2">
      <c r="H494"/>
    </row>
    <row r="495" spans="8:8" x14ac:dyDescent="0.2">
      <c r="H495"/>
    </row>
    <row r="496" spans="8:8" x14ac:dyDescent="0.2">
      <c r="H496"/>
    </row>
    <row r="497" spans="8:8" x14ac:dyDescent="0.2">
      <c r="H497"/>
    </row>
    <row r="498" spans="8:8" x14ac:dyDescent="0.2">
      <c r="H498"/>
    </row>
    <row r="499" spans="8:8" x14ac:dyDescent="0.2">
      <c r="H499"/>
    </row>
    <row r="500" spans="8:8" x14ac:dyDescent="0.2">
      <c r="H500"/>
    </row>
    <row r="501" spans="8:8" x14ac:dyDescent="0.2">
      <c r="H501"/>
    </row>
    <row r="502" spans="8:8" x14ac:dyDescent="0.2">
      <c r="H502"/>
    </row>
    <row r="503" spans="8:8" x14ac:dyDescent="0.2">
      <c r="H503"/>
    </row>
    <row r="504" spans="8:8" x14ac:dyDescent="0.2">
      <c r="H504"/>
    </row>
    <row r="505" spans="8:8" x14ac:dyDescent="0.2">
      <c r="H505"/>
    </row>
    <row r="506" spans="8:8" x14ac:dyDescent="0.2">
      <c r="H506"/>
    </row>
    <row r="507" spans="8:8" x14ac:dyDescent="0.2">
      <c r="H507"/>
    </row>
    <row r="508" spans="8:8" x14ac:dyDescent="0.2">
      <c r="H508"/>
    </row>
    <row r="509" spans="8:8" x14ac:dyDescent="0.2">
      <c r="H509"/>
    </row>
    <row r="510" spans="8:8" x14ac:dyDescent="0.2">
      <c r="H510"/>
    </row>
    <row r="511" spans="8:8" x14ac:dyDescent="0.2">
      <c r="H511"/>
    </row>
    <row r="512" spans="8:8" x14ac:dyDescent="0.2">
      <c r="H512"/>
    </row>
    <row r="513" spans="8:8" x14ac:dyDescent="0.2">
      <c r="H513"/>
    </row>
    <row r="514" spans="8:8" x14ac:dyDescent="0.2">
      <c r="H514"/>
    </row>
    <row r="515" spans="8:8" x14ac:dyDescent="0.2">
      <c r="H515"/>
    </row>
    <row r="516" spans="8:8" x14ac:dyDescent="0.2">
      <c r="H516"/>
    </row>
    <row r="517" spans="8:8" x14ac:dyDescent="0.2">
      <c r="H517"/>
    </row>
    <row r="518" spans="8:8" x14ac:dyDescent="0.2">
      <c r="H518"/>
    </row>
    <row r="519" spans="8:8" x14ac:dyDescent="0.2">
      <c r="H519"/>
    </row>
    <row r="520" spans="8:8" x14ac:dyDescent="0.2">
      <c r="H520"/>
    </row>
    <row r="521" spans="8:8" x14ac:dyDescent="0.2">
      <c r="H521"/>
    </row>
    <row r="522" spans="8:8" x14ac:dyDescent="0.2">
      <c r="H522"/>
    </row>
    <row r="523" spans="8:8" x14ac:dyDescent="0.2">
      <c r="H523"/>
    </row>
    <row r="524" spans="8:8" x14ac:dyDescent="0.2">
      <c r="H524"/>
    </row>
    <row r="525" spans="8:8" x14ac:dyDescent="0.2">
      <c r="H525"/>
    </row>
    <row r="526" spans="8:8" x14ac:dyDescent="0.2">
      <c r="H526"/>
    </row>
    <row r="527" spans="8:8" x14ac:dyDescent="0.2">
      <c r="H527"/>
    </row>
    <row r="528" spans="8:8" x14ac:dyDescent="0.2">
      <c r="H528"/>
    </row>
    <row r="529" spans="8:8" x14ac:dyDescent="0.2">
      <c r="H529"/>
    </row>
    <row r="530" spans="8:8" x14ac:dyDescent="0.2">
      <c r="H530"/>
    </row>
    <row r="531" spans="8:8" x14ac:dyDescent="0.2">
      <c r="H531"/>
    </row>
    <row r="532" spans="8:8" x14ac:dyDescent="0.2">
      <c r="H532"/>
    </row>
    <row r="533" spans="8:8" x14ac:dyDescent="0.2">
      <c r="H533"/>
    </row>
    <row r="534" spans="8:8" x14ac:dyDescent="0.2">
      <c r="H534"/>
    </row>
    <row r="535" spans="8:8" x14ac:dyDescent="0.2">
      <c r="H535"/>
    </row>
    <row r="536" spans="8:8" x14ac:dyDescent="0.2">
      <c r="H536"/>
    </row>
    <row r="537" spans="8:8" x14ac:dyDescent="0.2">
      <c r="H537"/>
    </row>
    <row r="538" spans="8:8" x14ac:dyDescent="0.2">
      <c r="H538"/>
    </row>
    <row r="539" spans="8:8" x14ac:dyDescent="0.2">
      <c r="H539"/>
    </row>
    <row r="540" spans="8:8" x14ac:dyDescent="0.2">
      <c r="H540"/>
    </row>
    <row r="541" spans="8:8" x14ac:dyDescent="0.2">
      <c r="H541"/>
    </row>
    <row r="542" spans="8:8" x14ac:dyDescent="0.2">
      <c r="H542"/>
    </row>
    <row r="543" spans="8:8" x14ac:dyDescent="0.2">
      <c r="H543"/>
    </row>
    <row r="544" spans="8:8" x14ac:dyDescent="0.2">
      <c r="H544"/>
    </row>
    <row r="545" spans="8:8" x14ac:dyDescent="0.2">
      <c r="H545"/>
    </row>
    <row r="546" spans="8:8" x14ac:dyDescent="0.2">
      <c r="H546"/>
    </row>
    <row r="547" spans="8:8" x14ac:dyDescent="0.2">
      <c r="H547"/>
    </row>
    <row r="548" spans="8:8" x14ac:dyDescent="0.2">
      <c r="H548"/>
    </row>
    <row r="549" spans="8:8" x14ac:dyDescent="0.2">
      <c r="H549"/>
    </row>
    <row r="550" spans="8:8" x14ac:dyDescent="0.2">
      <c r="H550"/>
    </row>
    <row r="551" spans="8:8" x14ac:dyDescent="0.2">
      <c r="H551"/>
    </row>
    <row r="552" spans="8:8" x14ac:dyDescent="0.2">
      <c r="H552"/>
    </row>
    <row r="553" spans="8:8" x14ac:dyDescent="0.2">
      <c r="H553"/>
    </row>
    <row r="554" spans="8:8" x14ac:dyDescent="0.2">
      <c r="H554"/>
    </row>
    <row r="555" spans="8:8" x14ac:dyDescent="0.2">
      <c r="H555"/>
    </row>
    <row r="556" spans="8:8" x14ac:dyDescent="0.2">
      <c r="H556"/>
    </row>
    <row r="557" spans="8:8" x14ac:dyDescent="0.2">
      <c r="H557"/>
    </row>
    <row r="558" spans="8:8" x14ac:dyDescent="0.2">
      <c r="H558"/>
    </row>
    <row r="559" spans="8:8" x14ac:dyDescent="0.2">
      <c r="H559"/>
    </row>
    <row r="560" spans="8:8" x14ac:dyDescent="0.2">
      <c r="H560"/>
    </row>
    <row r="561" spans="8:8" x14ac:dyDescent="0.2">
      <c r="H561"/>
    </row>
    <row r="562" spans="8:8" x14ac:dyDescent="0.2">
      <c r="H562"/>
    </row>
    <row r="563" spans="8:8" x14ac:dyDescent="0.2">
      <c r="H563"/>
    </row>
    <row r="564" spans="8:8" x14ac:dyDescent="0.2">
      <c r="H564"/>
    </row>
    <row r="565" spans="8:8" x14ac:dyDescent="0.2">
      <c r="H565"/>
    </row>
    <row r="566" spans="8:8" x14ac:dyDescent="0.2">
      <c r="H566"/>
    </row>
    <row r="567" spans="8:8" x14ac:dyDescent="0.2">
      <c r="H567"/>
    </row>
    <row r="568" spans="8:8" x14ac:dyDescent="0.2">
      <c r="H568"/>
    </row>
    <row r="569" spans="8:8" x14ac:dyDescent="0.2">
      <c r="H569"/>
    </row>
    <row r="570" spans="8:8" x14ac:dyDescent="0.2">
      <c r="H570"/>
    </row>
    <row r="571" spans="8:8" x14ac:dyDescent="0.2">
      <c r="H571"/>
    </row>
    <row r="572" spans="8:8" x14ac:dyDescent="0.2">
      <c r="H572"/>
    </row>
    <row r="573" spans="8:8" x14ac:dyDescent="0.2">
      <c r="H573"/>
    </row>
    <row r="574" spans="8:8" x14ac:dyDescent="0.2">
      <c r="H574"/>
    </row>
    <row r="575" spans="8:8" x14ac:dyDescent="0.2">
      <c r="H575"/>
    </row>
    <row r="576" spans="8:8" x14ac:dyDescent="0.2">
      <c r="H576"/>
    </row>
    <row r="577" spans="8:8" x14ac:dyDescent="0.2">
      <c r="H577"/>
    </row>
    <row r="578" spans="8:8" x14ac:dyDescent="0.2">
      <c r="H578"/>
    </row>
    <row r="579" spans="8:8" x14ac:dyDescent="0.2">
      <c r="H579"/>
    </row>
    <row r="580" spans="8:8" x14ac:dyDescent="0.2">
      <c r="H580"/>
    </row>
    <row r="581" spans="8:8" x14ac:dyDescent="0.2">
      <c r="H581"/>
    </row>
    <row r="582" spans="8:8" x14ac:dyDescent="0.2">
      <c r="H582"/>
    </row>
    <row r="583" spans="8:8" x14ac:dyDescent="0.2">
      <c r="H583"/>
    </row>
    <row r="584" spans="8:8" x14ac:dyDescent="0.2">
      <c r="H584"/>
    </row>
    <row r="585" spans="8:8" x14ac:dyDescent="0.2">
      <c r="H585"/>
    </row>
    <row r="586" spans="8:8" x14ac:dyDescent="0.2">
      <c r="H586"/>
    </row>
    <row r="587" spans="8:8" x14ac:dyDescent="0.2">
      <c r="H587"/>
    </row>
    <row r="588" spans="8:8" x14ac:dyDescent="0.2">
      <c r="H588"/>
    </row>
    <row r="589" spans="8:8" x14ac:dyDescent="0.2">
      <c r="H589"/>
    </row>
    <row r="590" spans="8:8" x14ac:dyDescent="0.2">
      <c r="H590"/>
    </row>
    <row r="591" spans="8:8" x14ac:dyDescent="0.2">
      <c r="H591"/>
    </row>
    <row r="592" spans="8:8" x14ac:dyDescent="0.2">
      <c r="H592"/>
    </row>
    <row r="593" spans="8:8" x14ac:dyDescent="0.2">
      <c r="H593"/>
    </row>
    <row r="594" spans="8:8" x14ac:dyDescent="0.2">
      <c r="H594"/>
    </row>
    <row r="595" spans="8:8" x14ac:dyDescent="0.2">
      <c r="H595"/>
    </row>
    <row r="596" spans="8:8" x14ac:dyDescent="0.2">
      <c r="H596"/>
    </row>
    <row r="597" spans="8:8" x14ac:dyDescent="0.2">
      <c r="H597"/>
    </row>
    <row r="598" spans="8:8" x14ac:dyDescent="0.2">
      <c r="H598"/>
    </row>
    <row r="599" spans="8:8" x14ac:dyDescent="0.2">
      <c r="H599"/>
    </row>
    <row r="600" spans="8:8" x14ac:dyDescent="0.2">
      <c r="H600"/>
    </row>
    <row r="601" spans="8:8" x14ac:dyDescent="0.2">
      <c r="H601"/>
    </row>
    <row r="602" spans="8:8" x14ac:dyDescent="0.2">
      <c r="H602"/>
    </row>
    <row r="603" spans="8:8" x14ac:dyDescent="0.2">
      <c r="H603"/>
    </row>
    <row r="604" spans="8:8" x14ac:dyDescent="0.2">
      <c r="H604"/>
    </row>
    <row r="605" spans="8:8" x14ac:dyDescent="0.2">
      <c r="H605"/>
    </row>
    <row r="606" spans="8:8" x14ac:dyDescent="0.2">
      <c r="H606"/>
    </row>
    <row r="607" spans="8:8" x14ac:dyDescent="0.2">
      <c r="H607"/>
    </row>
    <row r="608" spans="8:8" x14ac:dyDescent="0.2">
      <c r="H608"/>
    </row>
    <row r="609" spans="8:8" x14ac:dyDescent="0.2">
      <c r="H609"/>
    </row>
    <row r="610" spans="8:8" x14ac:dyDescent="0.2">
      <c r="H610"/>
    </row>
    <row r="611" spans="8:8" x14ac:dyDescent="0.2">
      <c r="H611"/>
    </row>
    <row r="612" spans="8:8" x14ac:dyDescent="0.2">
      <c r="H612"/>
    </row>
    <row r="613" spans="8:8" x14ac:dyDescent="0.2">
      <c r="H613"/>
    </row>
    <row r="614" spans="8:8" x14ac:dyDescent="0.2">
      <c r="H614"/>
    </row>
    <row r="615" spans="8:8" x14ac:dyDescent="0.2">
      <c r="H615"/>
    </row>
    <row r="616" spans="8:8" x14ac:dyDescent="0.2">
      <c r="H616"/>
    </row>
    <row r="617" spans="8:8" x14ac:dyDescent="0.2">
      <c r="H617"/>
    </row>
    <row r="618" spans="8:8" x14ac:dyDescent="0.2">
      <c r="H618"/>
    </row>
    <row r="619" spans="8:8" x14ac:dyDescent="0.2">
      <c r="H619"/>
    </row>
    <row r="620" spans="8:8" x14ac:dyDescent="0.2">
      <c r="H620"/>
    </row>
    <row r="621" spans="8:8" x14ac:dyDescent="0.2">
      <c r="H621"/>
    </row>
    <row r="622" spans="8:8" x14ac:dyDescent="0.2">
      <c r="H622"/>
    </row>
    <row r="623" spans="8:8" x14ac:dyDescent="0.2">
      <c r="H623"/>
    </row>
    <row r="624" spans="8:8" x14ac:dyDescent="0.2">
      <c r="H624"/>
    </row>
    <row r="625" spans="8:8" x14ac:dyDescent="0.2">
      <c r="H625"/>
    </row>
    <row r="626" spans="8:8" x14ac:dyDescent="0.2">
      <c r="H626"/>
    </row>
    <row r="627" spans="8:8" x14ac:dyDescent="0.2">
      <c r="H627"/>
    </row>
    <row r="628" spans="8:8" x14ac:dyDescent="0.2">
      <c r="H628"/>
    </row>
    <row r="629" spans="8:8" x14ac:dyDescent="0.2">
      <c r="H629"/>
    </row>
    <row r="630" spans="8:8" x14ac:dyDescent="0.2">
      <c r="H630"/>
    </row>
    <row r="631" spans="8:8" x14ac:dyDescent="0.2">
      <c r="H631"/>
    </row>
    <row r="632" spans="8:8" x14ac:dyDescent="0.2">
      <c r="H632"/>
    </row>
    <row r="633" spans="8:8" x14ac:dyDescent="0.2">
      <c r="H633"/>
    </row>
    <row r="634" spans="8:8" x14ac:dyDescent="0.2">
      <c r="H634"/>
    </row>
    <row r="635" spans="8:8" x14ac:dyDescent="0.2">
      <c r="H635"/>
    </row>
    <row r="636" spans="8:8" x14ac:dyDescent="0.2">
      <c r="H636"/>
    </row>
    <row r="637" spans="8:8" x14ac:dyDescent="0.2">
      <c r="H637"/>
    </row>
    <row r="638" spans="8:8" x14ac:dyDescent="0.2">
      <c r="H638"/>
    </row>
    <row r="639" spans="8:8" x14ac:dyDescent="0.2">
      <c r="H639"/>
    </row>
    <row r="640" spans="8:8" x14ac:dyDescent="0.2">
      <c r="H640"/>
    </row>
    <row r="641" spans="8:8" x14ac:dyDescent="0.2">
      <c r="H641"/>
    </row>
    <row r="642" spans="8:8" x14ac:dyDescent="0.2">
      <c r="H642"/>
    </row>
    <row r="643" spans="8:8" x14ac:dyDescent="0.2">
      <c r="H643"/>
    </row>
    <row r="644" spans="8:8" x14ac:dyDescent="0.2">
      <c r="H644"/>
    </row>
  </sheetData>
  <mergeCells count="1">
    <mergeCell ref="A1:H1"/>
  </mergeCells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O68"/>
  <sheetViews>
    <sheetView zoomScale="85" zoomScaleNormal="85" workbookViewId="0">
      <selection activeCell="A5" sqref="A5"/>
    </sheetView>
  </sheetViews>
  <sheetFormatPr defaultColWidth="11.42578125" defaultRowHeight="12.75" x14ac:dyDescent="0.2"/>
  <cols>
    <col min="1" max="1" width="36.85546875" style="1" bestFit="1" customWidth="1"/>
    <col min="2" max="2" width="18.7109375" style="1" customWidth="1"/>
    <col min="3" max="3" width="17.7109375" style="1" customWidth="1"/>
    <col min="4" max="4" width="18.7109375" style="1" customWidth="1"/>
    <col min="5" max="5" width="21.140625" style="1" customWidth="1"/>
    <col min="6" max="6" width="19.28515625" style="1" customWidth="1"/>
    <col min="7" max="7" width="16" style="1" customWidth="1"/>
    <col min="8" max="8" width="17.28515625" style="1" customWidth="1"/>
    <col min="9" max="9" width="10.85546875" style="1" customWidth="1"/>
    <col min="10" max="10" width="11.42578125" style="1"/>
    <col min="11" max="11" width="15.85546875" style="1" bestFit="1" customWidth="1"/>
    <col min="12" max="13" width="11.42578125" style="1"/>
    <col min="14" max="14" width="18.28515625" style="1" bestFit="1" customWidth="1"/>
    <col min="15" max="16384" width="11.42578125" style="1"/>
  </cols>
  <sheetData>
    <row r="1" spans="1:12" ht="18" customHeight="1" x14ac:dyDescent="0.2">
      <c r="A1" s="374" t="s">
        <v>173</v>
      </c>
      <c r="B1" s="375"/>
      <c r="C1" s="375"/>
      <c r="D1" s="375"/>
      <c r="E1" s="375"/>
      <c r="F1" s="375"/>
      <c r="G1" s="375"/>
      <c r="H1" s="376"/>
    </row>
    <row r="2" spans="1:12" ht="13.15" customHeight="1" x14ac:dyDescent="0.2">
      <c r="A2" s="95" t="s">
        <v>126</v>
      </c>
      <c r="B2" s="96">
        <v>2014</v>
      </c>
      <c r="C2" s="96">
        <v>2015</v>
      </c>
      <c r="D2" s="97">
        <v>2016</v>
      </c>
      <c r="E2" s="97">
        <v>2017</v>
      </c>
      <c r="F2" s="97">
        <v>2018</v>
      </c>
      <c r="G2" s="97" t="s">
        <v>259</v>
      </c>
      <c r="H2" s="97" t="s">
        <v>261</v>
      </c>
    </row>
    <row r="3" spans="1:12" x14ac:dyDescent="0.2">
      <c r="A3" s="98" t="s">
        <v>16</v>
      </c>
      <c r="B3" s="99">
        <v>691521</v>
      </c>
      <c r="C3" s="100">
        <v>751016</v>
      </c>
      <c r="D3" s="100">
        <f>'2.2. Foreninger typer'!C45</f>
        <v>821050.0594646734</v>
      </c>
      <c r="E3" s="100">
        <f>'2.2. Foreninger typer'!D45</f>
        <v>945116.93536188651</v>
      </c>
      <c r="F3" s="100">
        <f>'2.2. Foreninger typer'!E45</f>
        <v>917918.8694499936</v>
      </c>
      <c r="G3" s="100">
        <v>1037837.7982986438</v>
      </c>
      <c r="H3" s="100">
        <f>'2.2. Foreninger typer'!G45</f>
        <v>1058180.2428310001</v>
      </c>
      <c r="I3" s="8"/>
      <c r="J3" s="8"/>
      <c r="L3" s="213"/>
    </row>
    <row r="4" spans="1:12" x14ac:dyDescent="0.2">
      <c r="A4" s="98" t="s">
        <v>17</v>
      </c>
      <c r="B4" s="99">
        <v>984660</v>
      </c>
      <c r="C4" s="100">
        <v>1059560</v>
      </c>
      <c r="D4" s="100">
        <f>'2.2. Foreninger typer'!C63</f>
        <v>1177021.8826191609</v>
      </c>
      <c r="E4" s="100">
        <f>'2.2. Foreninger typer'!D63</f>
        <v>1234798.8935740327</v>
      </c>
      <c r="F4" s="100">
        <f>'2.2. Foreninger typer'!E63</f>
        <v>1065845.0828130115</v>
      </c>
      <c r="G4" s="100">
        <v>1196876.9961989108</v>
      </c>
      <c r="H4" s="100">
        <f>'2.2. Foreninger typer'!G63</f>
        <v>1215344.2012363204</v>
      </c>
    </row>
    <row r="5" spans="1:12" x14ac:dyDescent="0.2">
      <c r="A5" s="98" t="s">
        <v>18</v>
      </c>
      <c r="B5" s="99">
        <v>38131</v>
      </c>
      <c r="C5" s="100">
        <v>42359</v>
      </c>
      <c r="D5" s="100">
        <f>'2.2. Foreninger typer'!C70</f>
        <v>50097.213172867472</v>
      </c>
      <c r="E5" s="100">
        <f>'2.2. Foreninger typer'!D70</f>
        <v>55924.045016448821</v>
      </c>
      <c r="F5" s="100">
        <f>'2.2. Foreninger typer'!E70</f>
        <v>58172.573483098859</v>
      </c>
      <c r="G5" s="100">
        <v>65397.933839173136</v>
      </c>
      <c r="H5" s="100">
        <f>'2.2. Foreninger typer'!G70</f>
        <v>66915.266776927208</v>
      </c>
    </row>
    <row r="6" spans="1:12" x14ac:dyDescent="0.2">
      <c r="A6" s="109" t="s">
        <v>0</v>
      </c>
      <c r="B6" s="110">
        <v>1714312</v>
      </c>
      <c r="C6" s="111">
        <v>1852934</v>
      </c>
      <c r="D6" s="111">
        <f>SUM(D3:D5)</f>
        <v>2048169.1552567016</v>
      </c>
      <c r="E6" s="111">
        <f>SUM(E3:E5)</f>
        <v>2235839.8739523683</v>
      </c>
      <c r="F6" s="111">
        <f>SUM(F3:F5)</f>
        <v>2041936.5257461038</v>
      </c>
      <c r="G6" s="183">
        <v>2300112.7283367277</v>
      </c>
      <c r="H6" s="184">
        <f>SUM(H3:H5)</f>
        <v>2340439.7108442481</v>
      </c>
      <c r="I6" s="8"/>
      <c r="K6" s="8"/>
    </row>
    <row r="7" spans="1:12" x14ac:dyDescent="0.2">
      <c r="B7" s="8"/>
      <c r="C7" s="8"/>
      <c r="D7" s="8"/>
      <c r="E7" s="8"/>
      <c r="F7" s="8"/>
      <c r="G7" s="8"/>
      <c r="H7" s="8"/>
      <c r="I7" s="8"/>
    </row>
    <row r="8" spans="1:12" ht="15" x14ac:dyDescent="0.2">
      <c r="A8" s="374" t="s">
        <v>247</v>
      </c>
      <c r="B8" s="375"/>
      <c r="C8" s="375"/>
      <c r="D8" s="375"/>
      <c r="E8" s="375"/>
      <c r="F8" s="375"/>
      <c r="G8" s="375"/>
      <c r="H8" s="376"/>
      <c r="I8" s="8"/>
    </row>
    <row r="9" spans="1:12" x14ac:dyDescent="0.2">
      <c r="A9" s="95" t="s">
        <v>126</v>
      </c>
      <c r="B9" s="96"/>
      <c r="C9" s="97"/>
      <c r="D9" s="97"/>
      <c r="E9" s="97"/>
      <c r="F9" s="97">
        <v>2018</v>
      </c>
      <c r="G9" s="97" t="s">
        <v>259</v>
      </c>
      <c r="H9" s="97" t="s">
        <v>261</v>
      </c>
      <c r="I9" s="8"/>
    </row>
    <row r="10" spans="1:12" x14ac:dyDescent="0.2">
      <c r="A10" s="98" t="s">
        <v>16</v>
      </c>
      <c r="B10" s="99"/>
      <c r="C10" s="100"/>
      <c r="D10" s="100"/>
      <c r="E10" s="100"/>
      <c r="F10" s="100">
        <f>'2.2. Foreninger typer'!H45</f>
        <v>809284.63970748626</v>
      </c>
      <c r="G10" s="100">
        <v>896147.08402286679</v>
      </c>
      <c r="H10" s="100">
        <f>'2.2. Foreninger typer'!J45</f>
        <v>914119.23624968645</v>
      </c>
      <c r="I10" s="8"/>
    </row>
    <row r="11" spans="1:12" x14ac:dyDescent="0.2">
      <c r="A11" s="98" t="s">
        <v>17</v>
      </c>
      <c r="B11" s="99"/>
      <c r="C11" s="100"/>
      <c r="D11" s="100"/>
      <c r="E11" s="100"/>
      <c r="F11" s="100">
        <f>'2.2. Foreninger typer'!H63</f>
        <v>1006623.6027062559</v>
      </c>
      <c r="G11" s="100">
        <v>1131995.2021664765</v>
      </c>
      <c r="H11" s="100">
        <f>'2.2. Foreninger typer'!J63</f>
        <v>1149542.0267244226</v>
      </c>
      <c r="I11" s="8"/>
    </row>
    <row r="12" spans="1:12" x14ac:dyDescent="0.2">
      <c r="A12" s="98" t="s">
        <v>18</v>
      </c>
      <c r="B12" s="99"/>
      <c r="C12" s="100"/>
      <c r="D12" s="100"/>
      <c r="E12" s="100"/>
      <c r="F12" s="100">
        <f>'2.2. Foreninger typer'!H70</f>
        <v>54329.153071308501</v>
      </c>
      <c r="G12" s="100">
        <v>61063.120476132586</v>
      </c>
      <c r="H12" s="100">
        <f>'2.2. Foreninger typer'!J70</f>
        <v>62431.881892912155</v>
      </c>
      <c r="I12" s="8"/>
    </row>
    <row r="13" spans="1:12" x14ac:dyDescent="0.2">
      <c r="A13" s="109" t="s">
        <v>0</v>
      </c>
      <c r="B13" s="110"/>
      <c r="C13" s="111"/>
      <c r="D13" s="111"/>
      <c r="E13" s="183"/>
      <c r="F13" s="183">
        <f>SUM(F9:F12)</f>
        <v>1872255.3954850505</v>
      </c>
      <c r="G13" s="183">
        <v>2089205.4066654758</v>
      </c>
      <c r="H13" s="183">
        <f>SUM(H10:H12)</f>
        <v>2126093.1448670211</v>
      </c>
      <c r="I13" s="8"/>
    </row>
    <row r="14" spans="1:12" x14ac:dyDescent="0.2">
      <c r="B14" s="8"/>
      <c r="C14" s="8"/>
      <c r="D14" s="8"/>
      <c r="E14" s="8"/>
      <c r="F14" s="8"/>
      <c r="G14" s="8"/>
      <c r="H14" s="8"/>
      <c r="I14" s="8"/>
    </row>
    <row r="15" spans="1:12" ht="15" customHeight="1" x14ac:dyDescent="0.2">
      <c r="A15" s="374" t="s">
        <v>172</v>
      </c>
      <c r="B15" s="375"/>
      <c r="C15" s="375"/>
      <c r="D15" s="375"/>
      <c r="E15" s="375"/>
      <c r="F15" s="375"/>
      <c r="G15" s="375"/>
      <c r="H15" s="376"/>
    </row>
    <row r="16" spans="1:12" ht="12.75" customHeight="1" x14ac:dyDescent="0.2">
      <c r="A16" s="101" t="s">
        <v>126</v>
      </c>
      <c r="B16" s="102">
        <v>2015</v>
      </c>
      <c r="C16" s="102">
        <v>2016</v>
      </c>
      <c r="D16" s="102">
        <v>2017</v>
      </c>
      <c r="E16" s="102">
        <v>2018</v>
      </c>
      <c r="F16" s="102" t="s">
        <v>259</v>
      </c>
      <c r="G16" s="102" t="s">
        <v>261</v>
      </c>
      <c r="H16" s="102" t="s">
        <v>244</v>
      </c>
    </row>
    <row r="17" spans="1:14" ht="12.75" customHeight="1" x14ac:dyDescent="0.2">
      <c r="A17" s="103" t="s">
        <v>16</v>
      </c>
      <c r="B17" s="57">
        <v>46920</v>
      </c>
      <c r="C17" s="58">
        <v>6805</v>
      </c>
      <c r="D17" s="57">
        <v>62584.044424717031</v>
      </c>
      <c r="E17" s="57">
        <f>'2.3 Foreninger nettokøb'!E45</f>
        <v>47225.713567807958</v>
      </c>
      <c r="F17" s="57">
        <v>1971.4767674750924</v>
      </c>
      <c r="G17" s="58">
        <f>'2.3 Foreninger nettokøb'!G45</f>
        <v>2216.7171634356264</v>
      </c>
      <c r="H17" s="58">
        <f>'2.3 Foreninger nettokøb'!H45</f>
        <v>37148.310260494276</v>
      </c>
    </row>
    <row r="18" spans="1:14" x14ac:dyDescent="0.2">
      <c r="A18" s="103" t="s">
        <v>17</v>
      </c>
      <c r="B18" s="57">
        <v>8227</v>
      </c>
      <c r="C18" s="58">
        <v>1337.218641353619</v>
      </c>
      <c r="D18" s="57">
        <v>408.74873186999997</v>
      </c>
      <c r="E18" s="57">
        <v>988.17295336999996</v>
      </c>
      <c r="F18" s="57">
        <v>-4554.4230727048362</v>
      </c>
      <c r="G18" s="58">
        <v>-5485.3441483038632</v>
      </c>
      <c r="H18" s="58">
        <v>-23116.373661597027</v>
      </c>
    </row>
    <row r="19" spans="1:14" x14ac:dyDescent="0.2">
      <c r="A19" s="103" t="s">
        <v>18</v>
      </c>
      <c r="B19" s="57">
        <v>4032</v>
      </c>
      <c r="C19" s="58">
        <v>-792.74958280304952</v>
      </c>
      <c r="D19" s="57">
        <v>326.6118115825073</v>
      </c>
      <c r="E19" s="57">
        <v>31.617788740854806</v>
      </c>
      <c r="F19" s="57">
        <v>-140.79608016991892</v>
      </c>
      <c r="G19" s="58">
        <v>1068.5442727548248</v>
      </c>
      <c r="H19" s="58">
        <v>1694.7525538530749</v>
      </c>
    </row>
    <row r="20" spans="1:14" x14ac:dyDescent="0.2">
      <c r="A20" s="112" t="s">
        <v>0</v>
      </c>
      <c r="B20" s="70">
        <v>59179</v>
      </c>
      <c r="C20" s="70">
        <f>SUM(C17:C19)</f>
        <v>7349.4690585505696</v>
      </c>
      <c r="D20" s="182">
        <f>SUM(D17:D19)</f>
        <v>63319.40496816954</v>
      </c>
      <c r="E20" s="182">
        <f>SUM(E17:E19)</f>
        <v>48245.504309918811</v>
      </c>
      <c r="F20" s="182">
        <v>-2723.7423853996625</v>
      </c>
      <c r="G20" s="182">
        <f>SUM(G17:G19)</f>
        <v>-2200.0827121134121</v>
      </c>
      <c r="H20" s="182">
        <f>SUM(H17:H19)</f>
        <v>15726.689152750325</v>
      </c>
    </row>
    <row r="21" spans="1:14" x14ac:dyDescent="0.2">
      <c r="A21" s="43"/>
      <c r="B21" s="43"/>
      <c r="C21" s="43"/>
      <c r="D21" s="62"/>
      <c r="E21" s="62"/>
      <c r="F21" s="62"/>
      <c r="G21" s="62"/>
      <c r="H21" s="43"/>
    </row>
    <row r="22" spans="1:14" ht="15" x14ac:dyDescent="0.2">
      <c r="A22" s="374" t="s">
        <v>248</v>
      </c>
      <c r="B22" s="375"/>
      <c r="C22" s="375"/>
      <c r="D22" s="375"/>
      <c r="E22" s="375"/>
      <c r="F22" s="375"/>
      <c r="G22" s="375"/>
      <c r="H22" s="376"/>
    </row>
    <row r="23" spans="1:14" x14ac:dyDescent="0.2">
      <c r="A23" s="101" t="s">
        <v>126</v>
      </c>
      <c r="B23" s="102"/>
      <c r="C23" s="102"/>
      <c r="D23" s="102"/>
      <c r="E23" s="102"/>
      <c r="F23" s="97" t="s">
        <v>259</v>
      </c>
      <c r="G23" s="97" t="s">
        <v>261</v>
      </c>
      <c r="H23" s="102" t="s">
        <v>244</v>
      </c>
    </row>
    <row r="24" spans="1:14" x14ac:dyDescent="0.2">
      <c r="A24" s="103" t="s">
        <v>16</v>
      </c>
      <c r="B24" s="58"/>
      <c r="C24" s="58"/>
      <c r="D24" s="58"/>
      <c r="E24" s="58"/>
      <c r="F24" s="58">
        <v>3703.828484436397</v>
      </c>
      <c r="G24" s="58">
        <f>'2.3 Foreninger nettokøb'!J45</f>
        <v>2740.4988720866272</v>
      </c>
      <c r="H24" s="58">
        <f>'2.3 Foreninger nettokøb'!K45</f>
        <v>31103.885039878758</v>
      </c>
    </row>
    <row r="25" spans="1:14" ht="12.75" customHeight="1" x14ac:dyDescent="0.2">
      <c r="A25" s="103" t="s">
        <v>17</v>
      </c>
      <c r="B25" s="58"/>
      <c r="C25" s="58"/>
      <c r="D25" s="58"/>
      <c r="E25" s="58"/>
      <c r="F25" s="380" t="s">
        <v>255</v>
      </c>
      <c r="G25" s="381"/>
      <c r="H25" s="382"/>
    </row>
    <row r="26" spans="1:14" x14ac:dyDescent="0.2">
      <c r="A26" s="103" t="s">
        <v>18</v>
      </c>
      <c r="B26" s="58"/>
      <c r="C26" s="58"/>
      <c r="D26" s="58"/>
      <c r="E26" s="58"/>
      <c r="F26" s="58">
        <v>-230.77187858634466</v>
      </c>
      <c r="G26" s="58">
        <v>1068.1344306354433</v>
      </c>
      <c r="H26" s="58">
        <v>826.75826275572831</v>
      </c>
    </row>
    <row r="27" spans="1:14" x14ac:dyDescent="0.2">
      <c r="A27" s="112" t="s">
        <v>0</v>
      </c>
      <c r="B27" s="70"/>
      <c r="C27" s="70"/>
      <c r="D27" s="70"/>
      <c r="E27" s="182"/>
      <c r="F27" s="182">
        <v>571.33071970206493</v>
      </c>
      <c r="G27" s="182">
        <f>SUM(G24:G26)</f>
        <v>3808.6333027220708</v>
      </c>
      <c r="H27" s="182">
        <f>SUM(H24:H26)</f>
        <v>31930.643302634486</v>
      </c>
    </row>
    <row r="28" spans="1:14" x14ac:dyDescent="0.2">
      <c r="A28" s="263"/>
      <c r="B28" s="264"/>
      <c r="C28" s="264"/>
      <c r="D28" s="264"/>
      <c r="E28" s="265"/>
      <c r="F28" s="265"/>
      <c r="G28" s="265"/>
      <c r="H28" s="265"/>
    </row>
    <row r="29" spans="1:14" ht="15" customHeight="1" x14ac:dyDescent="0.2">
      <c r="A29" s="377" t="s">
        <v>185</v>
      </c>
      <c r="B29" s="378"/>
      <c r="C29" s="378"/>
      <c r="D29" s="378"/>
      <c r="E29" s="378"/>
      <c r="F29" s="378"/>
      <c r="G29" s="378"/>
      <c r="H29" s="379"/>
    </row>
    <row r="30" spans="1:14" ht="12" customHeight="1" x14ac:dyDescent="0.2">
      <c r="A30" s="104"/>
      <c r="B30" s="105">
        <v>2014</v>
      </c>
      <c r="C30" s="105">
        <v>2015</v>
      </c>
      <c r="D30" s="105">
        <v>2016</v>
      </c>
      <c r="E30" s="106">
        <v>2017</v>
      </c>
      <c r="F30" s="106">
        <v>2018</v>
      </c>
      <c r="G30" s="106" t="s">
        <v>259</v>
      </c>
      <c r="H30" s="106" t="s">
        <v>261</v>
      </c>
    </row>
    <row r="31" spans="1:14" x14ac:dyDescent="0.2">
      <c r="A31" s="107" t="s">
        <v>16</v>
      </c>
      <c r="B31" s="58">
        <v>511</v>
      </c>
      <c r="C31" s="58">
        <v>555</v>
      </c>
      <c r="D31" s="164">
        <v>579</v>
      </c>
      <c r="E31" s="164">
        <v>794</v>
      </c>
      <c r="F31" s="164">
        <v>818</v>
      </c>
      <c r="G31" s="164">
        <v>841</v>
      </c>
      <c r="H31" s="164">
        <f>'1.3.Antal detailfonde'!H46</f>
        <v>846</v>
      </c>
    </row>
    <row r="32" spans="1:14" ht="14.25" customHeight="1" x14ac:dyDescent="0.2">
      <c r="A32" s="107" t="s">
        <v>17</v>
      </c>
      <c r="B32" s="58">
        <v>332</v>
      </c>
      <c r="C32" s="58">
        <v>349</v>
      </c>
      <c r="D32" s="164">
        <v>357</v>
      </c>
      <c r="E32" s="164">
        <v>357</v>
      </c>
      <c r="F32" s="164">
        <v>361</v>
      </c>
      <c r="G32" s="164">
        <v>357</v>
      </c>
      <c r="H32" s="164">
        <v>359</v>
      </c>
      <c r="J32" s="8"/>
      <c r="K32" s="8"/>
      <c r="N32" s="216"/>
    </row>
    <row r="33" spans="1:15" ht="14.25" customHeight="1" x14ac:dyDescent="0.2">
      <c r="A33" s="107" t="s">
        <v>18</v>
      </c>
      <c r="B33" s="58">
        <v>89</v>
      </c>
      <c r="C33" s="58">
        <v>131</v>
      </c>
      <c r="D33" s="164">
        <v>144</v>
      </c>
      <c r="E33" s="164">
        <v>141</v>
      </c>
      <c r="F33" s="164">
        <v>141</v>
      </c>
      <c r="G33" s="164">
        <v>141</v>
      </c>
      <c r="H33" s="164">
        <v>140</v>
      </c>
      <c r="N33" s="214"/>
      <c r="O33" s="212"/>
    </row>
    <row r="34" spans="1:15" x14ac:dyDescent="0.2">
      <c r="A34" s="112" t="s">
        <v>0</v>
      </c>
      <c r="B34" s="114">
        <v>932</v>
      </c>
      <c r="C34" s="114">
        <v>1035</v>
      </c>
      <c r="D34" s="114">
        <v>1080</v>
      </c>
      <c r="E34" s="114">
        <v>1287</v>
      </c>
      <c r="F34" s="114">
        <v>1320</v>
      </c>
      <c r="G34" s="114">
        <v>1339</v>
      </c>
      <c r="H34" s="114">
        <f>SUM(H31:H33)</f>
        <v>1345</v>
      </c>
      <c r="N34" s="215"/>
      <c r="O34" s="212"/>
    </row>
    <row r="35" spans="1:15" x14ac:dyDescent="0.2">
      <c r="A35" s="43"/>
      <c r="B35" s="43"/>
      <c r="C35" s="62"/>
      <c r="D35" s="62"/>
      <c r="E35" s="62"/>
      <c r="F35" s="62"/>
      <c r="G35" s="62"/>
      <c r="H35" s="62"/>
      <c r="O35" s="212"/>
    </row>
    <row r="36" spans="1:15" ht="15" x14ac:dyDescent="0.2">
      <c r="A36" s="377" t="s">
        <v>171</v>
      </c>
      <c r="B36" s="378"/>
      <c r="C36" s="378"/>
      <c r="D36" s="378"/>
      <c r="E36" s="378"/>
      <c r="F36" s="378"/>
      <c r="G36" s="378"/>
      <c r="H36" s="379"/>
    </row>
    <row r="37" spans="1:15" x14ac:dyDescent="0.2">
      <c r="A37" s="95" t="s">
        <v>126</v>
      </c>
      <c r="B37" s="105">
        <v>2014</v>
      </c>
      <c r="C37" s="105">
        <v>2015</v>
      </c>
      <c r="D37" s="135">
        <v>2016</v>
      </c>
      <c r="E37" s="106">
        <v>2017</v>
      </c>
      <c r="F37" s="106">
        <v>2018</v>
      </c>
      <c r="G37" s="106" t="s">
        <v>259</v>
      </c>
      <c r="H37" s="106" t="s">
        <v>261</v>
      </c>
    </row>
    <row r="38" spans="1:15" x14ac:dyDescent="0.2">
      <c r="A38" s="132" t="s">
        <v>213</v>
      </c>
      <c r="B38" s="58">
        <v>744104</v>
      </c>
      <c r="C38" s="164">
        <v>804981</v>
      </c>
      <c r="D38" s="164">
        <v>871784.85622108425</v>
      </c>
      <c r="E38" s="164">
        <v>960859.02534518018</v>
      </c>
      <c r="F38" s="164">
        <v>932622.08767209249</v>
      </c>
      <c r="G38" s="164">
        <v>1040211.204769665</v>
      </c>
      <c r="H38" s="108">
        <v>1060295.6980852971</v>
      </c>
    </row>
    <row r="39" spans="1:15" x14ac:dyDescent="0.2">
      <c r="A39" s="107" t="s">
        <v>209</v>
      </c>
      <c r="B39" s="58"/>
      <c r="C39" s="164"/>
      <c r="D39" s="164">
        <v>871180.49848081428</v>
      </c>
      <c r="E39" s="164">
        <v>948380.01786530949</v>
      </c>
      <c r="F39" s="164">
        <v>911641.59676736931</v>
      </c>
      <c r="G39" s="164">
        <v>1008452.781524435</v>
      </c>
      <c r="H39" s="108">
        <v>1027311.8255510372</v>
      </c>
      <c r="K39" s="8"/>
      <c r="L39" s="8"/>
      <c r="N39" s="216"/>
    </row>
    <row r="40" spans="1:15" x14ac:dyDescent="0.2">
      <c r="A40" s="107" t="s">
        <v>210</v>
      </c>
      <c r="B40" s="58"/>
      <c r="C40" s="164"/>
      <c r="D40" s="164">
        <v>604.35774027000002</v>
      </c>
      <c r="E40" s="164">
        <v>12479.007479870741</v>
      </c>
      <c r="F40" s="164">
        <v>20980.490904723178</v>
      </c>
      <c r="G40" s="164">
        <v>31758.423245229998</v>
      </c>
      <c r="H40" s="108">
        <v>32983.872534260001</v>
      </c>
      <c r="N40" s="214"/>
    </row>
    <row r="41" spans="1:15" x14ac:dyDescent="0.2">
      <c r="A41" s="132" t="s">
        <v>208</v>
      </c>
      <c r="B41" s="58">
        <v>970207</v>
      </c>
      <c r="C41" s="164">
        <v>1047926</v>
      </c>
      <c r="D41" s="164">
        <v>1176384.1637142173</v>
      </c>
      <c r="E41" s="164">
        <v>1274980.8486071881</v>
      </c>
      <c r="F41" s="164">
        <v>1109314.4380740118</v>
      </c>
      <c r="G41" s="164">
        <v>1259901.5235670628</v>
      </c>
      <c r="H41" s="108">
        <v>1280144.0127589505</v>
      </c>
      <c r="N41" s="215"/>
    </row>
    <row r="42" spans="1:15" x14ac:dyDescent="0.2">
      <c r="A42" s="107" t="s">
        <v>178</v>
      </c>
      <c r="B42" s="58">
        <v>970004</v>
      </c>
      <c r="C42" s="164">
        <v>1047695</v>
      </c>
      <c r="D42" s="164">
        <v>1176148.9234072173</v>
      </c>
      <c r="E42" s="164">
        <v>1274868.947058188</v>
      </c>
      <c r="F42" s="164">
        <v>1107158.7030898919</v>
      </c>
      <c r="G42" s="164">
        <v>1254617.9835448929</v>
      </c>
      <c r="H42" s="108">
        <v>1274836.3628560705</v>
      </c>
      <c r="J42" s="8"/>
    </row>
    <row r="43" spans="1:15" x14ac:dyDescent="0.2">
      <c r="A43" s="107" t="s">
        <v>179</v>
      </c>
      <c r="B43" s="58">
        <v>203</v>
      </c>
      <c r="C43" s="164">
        <v>231</v>
      </c>
      <c r="D43" s="164">
        <v>235.240307</v>
      </c>
      <c r="E43" s="164">
        <v>111.901549</v>
      </c>
      <c r="F43" s="164">
        <v>2155.7349841199998</v>
      </c>
      <c r="G43" s="164">
        <v>5283.5400221700002</v>
      </c>
      <c r="H43" s="108">
        <v>5307.6499028799999</v>
      </c>
    </row>
    <row r="44" spans="1:15" x14ac:dyDescent="0.2">
      <c r="A44" s="113" t="s">
        <v>0</v>
      </c>
      <c r="B44" s="114">
        <v>1714312</v>
      </c>
      <c r="C44" s="114">
        <v>1852908</v>
      </c>
      <c r="D44" s="114">
        <v>2048169.0199353015</v>
      </c>
      <c r="E44" s="184">
        <v>2235839.8739523683</v>
      </c>
      <c r="F44" s="184">
        <v>2041936.5257461043</v>
      </c>
      <c r="G44" s="184">
        <v>2300112.7283367277</v>
      </c>
      <c r="H44" s="184">
        <v>2340439.7108442476</v>
      </c>
    </row>
    <row r="45" spans="1:15" x14ac:dyDescent="0.2">
      <c r="C45" s="8"/>
      <c r="K45" s="216"/>
    </row>
    <row r="46" spans="1:15" x14ac:dyDescent="0.2">
      <c r="G46" s="8"/>
      <c r="H46" s="8"/>
      <c r="I46" s="8"/>
    </row>
    <row r="47" spans="1:15" x14ac:dyDescent="0.2">
      <c r="G47" s="8"/>
      <c r="H47" s="8"/>
    </row>
    <row r="48" spans="1:15" x14ac:dyDescent="0.2">
      <c r="D48" s="320"/>
      <c r="E48" s="320"/>
      <c r="F48" s="320"/>
      <c r="G48" s="8"/>
      <c r="H48" s="8"/>
    </row>
    <row r="53" spans="7:9" x14ac:dyDescent="0.2">
      <c r="G53" s="189"/>
    </row>
    <row r="58" spans="7:9" x14ac:dyDescent="0.2">
      <c r="G58" s="189"/>
    </row>
    <row r="64" spans="7:9" x14ac:dyDescent="0.2">
      <c r="I64" s="8"/>
    </row>
    <row r="65" spans="8:9" x14ac:dyDescent="0.2">
      <c r="H65" s="8"/>
      <c r="I65" s="8"/>
    </row>
    <row r="66" spans="8:9" x14ac:dyDescent="0.2">
      <c r="H66" s="8"/>
      <c r="I66" s="8"/>
    </row>
    <row r="67" spans="8:9" x14ac:dyDescent="0.2">
      <c r="H67" s="8"/>
      <c r="I67" s="8"/>
    </row>
    <row r="68" spans="8:9" x14ac:dyDescent="0.2">
      <c r="H68" s="8"/>
      <c r="I68" s="8"/>
    </row>
  </sheetData>
  <mergeCells count="7">
    <mergeCell ref="A1:H1"/>
    <mergeCell ref="A15:H15"/>
    <mergeCell ref="A29:H29"/>
    <mergeCell ref="A36:H36"/>
    <mergeCell ref="A8:H8"/>
    <mergeCell ref="A22:H22"/>
    <mergeCell ref="F25:H25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J52"/>
  <sheetViews>
    <sheetView zoomScale="85" zoomScaleNormal="85" workbookViewId="0">
      <selection activeCell="A10" sqref="A10"/>
    </sheetView>
  </sheetViews>
  <sheetFormatPr defaultColWidth="11.42578125" defaultRowHeight="12.75" x14ac:dyDescent="0.2"/>
  <cols>
    <col min="1" max="1" width="42.42578125" style="1" customWidth="1"/>
    <col min="2" max="2" width="14.7109375" style="1" customWidth="1"/>
    <col min="3" max="3" width="12.7109375" style="1" customWidth="1"/>
    <col min="4" max="4" width="14.28515625" style="1" customWidth="1"/>
    <col min="5" max="5" width="14" style="1" customWidth="1"/>
    <col min="6" max="6" width="12.7109375" style="29" customWidth="1"/>
    <col min="7" max="7" width="13.7109375" style="1" customWidth="1"/>
    <col min="8" max="8" width="16.7109375" style="1" customWidth="1"/>
    <col min="9" max="9" width="15.7109375" style="1" customWidth="1"/>
    <col min="10" max="10" width="16.7109375" style="1" customWidth="1"/>
    <col min="11" max="16384" width="11.42578125" style="1"/>
  </cols>
  <sheetData>
    <row r="1" spans="1:10" ht="21" customHeight="1" x14ac:dyDescent="0.2">
      <c r="A1" s="333" t="s">
        <v>180</v>
      </c>
      <c r="B1" s="333"/>
      <c r="C1" s="333"/>
      <c r="D1" s="333"/>
      <c r="E1" s="333"/>
      <c r="F1" s="333"/>
      <c r="G1" s="333"/>
      <c r="H1" s="302"/>
      <c r="I1" s="303"/>
      <c r="J1" s="304"/>
    </row>
    <row r="2" spans="1:10" ht="21" customHeight="1" x14ac:dyDescent="0.2">
      <c r="A2" s="337" t="s">
        <v>254</v>
      </c>
      <c r="B2" s="337"/>
      <c r="C2" s="337"/>
      <c r="D2" s="337"/>
      <c r="E2" s="337"/>
      <c r="F2" s="337"/>
      <c r="G2" s="338"/>
      <c r="H2" s="334" t="s">
        <v>249</v>
      </c>
      <c r="I2" s="335"/>
      <c r="J2" s="336"/>
    </row>
    <row r="3" spans="1:10" x14ac:dyDescent="0.2">
      <c r="A3" s="39" t="s">
        <v>128</v>
      </c>
      <c r="B3" s="42">
        <v>2015</v>
      </c>
      <c r="C3" s="42">
        <v>2016</v>
      </c>
      <c r="D3" s="42">
        <v>2017</v>
      </c>
      <c r="E3" s="42">
        <v>2018</v>
      </c>
      <c r="F3" s="175" t="s">
        <v>259</v>
      </c>
      <c r="G3" s="175" t="s">
        <v>261</v>
      </c>
      <c r="H3" s="221">
        <v>2018</v>
      </c>
      <c r="I3" s="175" t="s">
        <v>259</v>
      </c>
      <c r="J3" s="175" t="s">
        <v>261</v>
      </c>
    </row>
    <row r="4" spans="1:10" x14ac:dyDescent="0.2">
      <c r="A4" s="115" t="s">
        <v>31</v>
      </c>
      <c r="B4" s="116">
        <v>38064</v>
      </c>
      <c r="C4" s="116">
        <v>29649.397048699531</v>
      </c>
      <c r="D4" s="116">
        <v>30344.764810747991</v>
      </c>
      <c r="E4" s="176">
        <v>25732.097134319989</v>
      </c>
      <c r="F4" s="176">
        <v>25246.38673314</v>
      </c>
      <c r="G4" s="176">
        <v>26814.01241196</v>
      </c>
      <c r="H4" s="222">
        <v>23694.742612419999</v>
      </c>
      <c r="I4" s="176">
        <v>22416.937883399019</v>
      </c>
      <c r="J4" s="176">
        <v>23807.452549955316</v>
      </c>
    </row>
    <row r="5" spans="1:10" x14ac:dyDescent="0.2">
      <c r="A5" s="146" t="s">
        <v>192</v>
      </c>
      <c r="B5" s="147">
        <v>259</v>
      </c>
      <c r="C5" s="147">
        <v>204.096068</v>
      </c>
      <c r="D5" s="147">
        <v>188.21595199999999</v>
      </c>
      <c r="E5" s="147">
        <v>181.870373</v>
      </c>
      <c r="F5" s="147">
        <v>121.86464100000001</v>
      </c>
      <c r="G5" s="147">
        <v>121.862042</v>
      </c>
      <c r="H5" s="223">
        <v>96.236465240000001</v>
      </c>
      <c r="I5" s="147">
        <v>121.8646407</v>
      </c>
      <c r="J5" s="147">
        <v>121.8620418</v>
      </c>
    </row>
    <row r="6" spans="1:10" x14ac:dyDescent="0.2">
      <c r="A6" s="47" t="s">
        <v>32</v>
      </c>
      <c r="B6" s="48">
        <v>0</v>
      </c>
      <c r="C6" s="48">
        <v>0</v>
      </c>
      <c r="D6" s="48">
        <v>0</v>
      </c>
      <c r="E6" s="177">
        <v>2055.0830121199997</v>
      </c>
      <c r="F6" s="177">
        <v>5262.9079400000001</v>
      </c>
      <c r="G6" s="177">
        <v>5297.8316269999996</v>
      </c>
      <c r="H6" s="223">
        <v>2054.9799119999998</v>
      </c>
      <c r="I6" s="177">
        <v>4695.3351426342197</v>
      </c>
      <c r="J6" s="177">
        <v>4727.59997774976</v>
      </c>
    </row>
    <row r="7" spans="1:10" ht="14.25" customHeight="1" x14ac:dyDescent="0.2">
      <c r="A7" s="47" t="s">
        <v>50</v>
      </c>
      <c r="B7" s="48">
        <v>21357</v>
      </c>
      <c r="C7" s="48">
        <v>22932.511241323456</v>
      </c>
      <c r="D7" s="48">
        <v>29504.067272901866</v>
      </c>
      <c r="E7" s="177">
        <v>29377.1961269413</v>
      </c>
      <c r="F7" s="177">
        <v>27135.09753246</v>
      </c>
      <c r="G7" s="177">
        <v>27016.178952170001</v>
      </c>
      <c r="H7" s="223">
        <v>21478.27239315</v>
      </c>
      <c r="I7" s="177">
        <v>18885.122863143199</v>
      </c>
      <c r="J7" s="177">
        <v>18735.64701711528</v>
      </c>
    </row>
    <row r="8" spans="1:10" ht="13.5" customHeight="1" x14ac:dyDescent="0.2">
      <c r="A8" s="47" t="s">
        <v>33</v>
      </c>
      <c r="B8" s="48">
        <v>1169</v>
      </c>
      <c r="C8" s="48">
        <v>976.66222889999995</v>
      </c>
      <c r="D8" s="48">
        <v>1169.0174145000001</v>
      </c>
      <c r="E8" s="177">
        <v>693.91916509999999</v>
      </c>
      <c r="F8" s="177">
        <v>585.41520149999997</v>
      </c>
      <c r="G8" s="177">
        <v>587.01876130000005</v>
      </c>
      <c r="H8" s="223">
        <v>693.91916530000003</v>
      </c>
      <c r="I8" s="177">
        <v>585.41520171000002</v>
      </c>
      <c r="J8" s="177">
        <v>587.01876074999996</v>
      </c>
    </row>
    <row r="9" spans="1:10" ht="12.75" customHeight="1" x14ac:dyDescent="0.2">
      <c r="A9" s="47" t="s">
        <v>34</v>
      </c>
      <c r="B9" s="48">
        <v>27996</v>
      </c>
      <c r="C9" s="48">
        <v>25587.120531805602</v>
      </c>
      <c r="D9" s="48">
        <v>31017.851568010057</v>
      </c>
      <c r="E9" s="177">
        <v>24581.794160739042</v>
      </c>
      <c r="F9" s="177">
        <v>21949.504197049999</v>
      </c>
      <c r="G9" s="177">
        <v>22630.34800559</v>
      </c>
      <c r="H9" s="223">
        <v>21626.642323707227</v>
      </c>
      <c r="I9" s="177">
        <v>19680.312762781516</v>
      </c>
      <c r="J9" s="177">
        <v>20230.404408883118</v>
      </c>
    </row>
    <row r="10" spans="1:10" x14ac:dyDescent="0.2">
      <c r="A10" s="47" t="s">
        <v>35</v>
      </c>
      <c r="B10" s="48">
        <v>8943</v>
      </c>
      <c r="C10" s="48">
        <v>9614.8520363533989</v>
      </c>
      <c r="D10" s="48">
        <v>11695.865877658889</v>
      </c>
      <c r="E10" s="177">
        <v>9116.0579046046387</v>
      </c>
      <c r="F10" s="177">
        <v>8420.2253541200007</v>
      </c>
      <c r="G10" s="177">
        <v>8506.5953751300003</v>
      </c>
      <c r="H10" s="223">
        <v>8447.3405634699993</v>
      </c>
      <c r="I10" s="177">
        <v>7825.6591204138731</v>
      </c>
      <c r="J10" s="177">
        <v>7850.8705251266174</v>
      </c>
    </row>
    <row r="11" spans="1:10" x14ac:dyDescent="0.2">
      <c r="A11" s="47" t="s">
        <v>36</v>
      </c>
      <c r="B11" s="48">
        <v>165518</v>
      </c>
      <c r="C11" s="48">
        <v>189281.06854752294</v>
      </c>
      <c r="D11" s="48">
        <v>204626.87076999948</v>
      </c>
      <c r="E11" s="177">
        <v>192922.15149406882</v>
      </c>
      <c r="F11" s="177">
        <v>244184.26635504482</v>
      </c>
      <c r="G11" s="177">
        <v>257231.79156039513</v>
      </c>
      <c r="H11" s="223">
        <v>166888.7604361561</v>
      </c>
      <c r="I11" s="177">
        <v>196830.47662194839</v>
      </c>
      <c r="J11" s="177">
        <v>207966.79899069422</v>
      </c>
    </row>
    <row r="12" spans="1:10" x14ac:dyDescent="0.2">
      <c r="A12" s="47" t="s">
        <v>37</v>
      </c>
      <c r="B12" s="48">
        <v>1251</v>
      </c>
      <c r="C12" s="48">
        <v>762.34983199999999</v>
      </c>
      <c r="D12" s="48">
        <v>965.78345339999998</v>
      </c>
      <c r="E12" s="177">
        <v>771.98947090000001</v>
      </c>
      <c r="F12" s="177">
        <v>729.38796200000002</v>
      </c>
      <c r="G12" s="177">
        <v>827.78344489999995</v>
      </c>
      <c r="H12" s="223">
        <v>771.98947090000001</v>
      </c>
      <c r="I12" s="177">
        <v>729.38796200000002</v>
      </c>
      <c r="J12" s="177">
        <v>827.78344493999998</v>
      </c>
    </row>
    <row r="13" spans="1:10" x14ac:dyDescent="0.2">
      <c r="A13" s="47" t="s">
        <v>51</v>
      </c>
      <c r="B13" s="48">
        <v>1210</v>
      </c>
      <c r="C13" s="48">
        <v>787.65689479999992</v>
      </c>
      <c r="D13" s="48">
        <v>1080.5240759999999</v>
      </c>
      <c r="E13" s="177">
        <v>1090.1512620000001</v>
      </c>
      <c r="F13" s="177">
        <v>1390.107268</v>
      </c>
      <c r="G13" s="177">
        <v>1497.845145</v>
      </c>
      <c r="H13" s="223">
        <v>1090.1512620000001</v>
      </c>
      <c r="I13" s="177">
        <v>1390.107268</v>
      </c>
      <c r="J13" s="177">
        <v>1497.84514476</v>
      </c>
    </row>
    <row r="14" spans="1:10" x14ac:dyDescent="0.2">
      <c r="A14" s="47" t="s">
        <v>38</v>
      </c>
      <c r="B14" s="48">
        <v>4890</v>
      </c>
      <c r="C14" s="48">
        <v>4788.1763092644906</v>
      </c>
      <c r="D14" s="48">
        <v>5744.7136534276997</v>
      </c>
      <c r="E14" s="177">
        <v>4570.1298372220999</v>
      </c>
      <c r="F14" s="177">
        <v>2978.4167416499999</v>
      </c>
      <c r="G14" s="177">
        <v>3027.44878909</v>
      </c>
      <c r="H14" s="223">
        <v>2657.2098031599999</v>
      </c>
      <c r="I14" s="177">
        <v>2499.5452200850632</v>
      </c>
      <c r="J14" s="177">
        <v>2548.5129859898366</v>
      </c>
    </row>
    <row r="15" spans="1:10" x14ac:dyDescent="0.2">
      <c r="A15" s="47" t="s">
        <v>39</v>
      </c>
      <c r="B15" s="48">
        <v>1302</v>
      </c>
      <c r="C15" s="48">
        <v>979.14951020000001</v>
      </c>
      <c r="D15" s="48">
        <v>1028.0822926000001</v>
      </c>
      <c r="E15" s="177">
        <v>760.13523099999998</v>
      </c>
      <c r="F15" s="177">
        <v>699.94592320000004</v>
      </c>
      <c r="G15" s="177">
        <v>703.58205199999998</v>
      </c>
      <c r="H15" s="223">
        <v>760.13523099999998</v>
      </c>
      <c r="I15" s="177">
        <v>699.94592320000004</v>
      </c>
      <c r="J15" s="177">
        <v>703.58205193000003</v>
      </c>
    </row>
    <row r="16" spans="1:10" x14ac:dyDescent="0.2">
      <c r="A16" s="47" t="s">
        <v>40</v>
      </c>
      <c r="B16" s="48">
        <v>298</v>
      </c>
      <c r="C16" s="48">
        <v>321.24304866</v>
      </c>
      <c r="D16" s="48">
        <v>920.31688339999994</v>
      </c>
      <c r="E16" s="177">
        <v>520.23334280000006</v>
      </c>
      <c r="F16" s="177">
        <v>702.65772200000004</v>
      </c>
      <c r="G16" s="177">
        <v>1783.355493</v>
      </c>
      <c r="H16" s="223">
        <v>520.23334279999995</v>
      </c>
      <c r="I16" s="177">
        <v>702.65772200000004</v>
      </c>
      <c r="J16" s="177">
        <v>1772.4962553</v>
      </c>
    </row>
    <row r="17" spans="1:10" x14ac:dyDescent="0.2">
      <c r="A17" s="47" t="s">
        <v>41</v>
      </c>
      <c r="B17" s="48">
        <v>489</v>
      </c>
      <c r="C17" s="48">
        <v>478.24029138999998</v>
      </c>
      <c r="D17" s="48">
        <v>451.30888898000001</v>
      </c>
      <c r="E17" s="177">
        <v>321.82317397000003</v>
      </c>
      <c r="F17" s="177">
        <v>164.9877572</v>
      </c>
      <c r="G17" s="177">
        <v>154.71676959999999</v>
      </c>
      <c r="H17" s="223">
        <v>321.82317397000003</v>
      </c>
      <c r="I17" s="177">
        <v>164.98775721999999</v>
      </c>
      <c r="J17" s="177">
        <v>154.71676958</v>
      </c>
    </row>
    <row r="18" spans="1:10" x14ac:dyDescent="0.2">
      <c r="A18" s="47" t="s">
        <v>42</v>
      </c>
      <c r="B18" s="48">
        <v>28170</v>
      </c>
      <c r="C18" s="48">
        <v>29912.21234611535</v>
      </c>
      <c r="D18" s="48">
        <v>24114.326049493822</v>
      </c>
      <c r="E18" s="177">
        <v>22244.184005001673</v>
      </c>
      <c r="F18" s="177">
        <v>23035.3652568</v>
      </c>
      <c r="G18" s="177">
        <v>25019.108554670001</v>
      </c>
      <c r="H18" s="223">
        <v>17718.047058100459</v>
      </c>
      <c r="I18" s="177">
        <v>19957.048681626129</v>
      </c>
      <c r="J18" s="177">
        <v>21715.011685481502</v>
      </c>
    </row>
    <row r="19" spans="1:10" ht="13.5" customHeight="1" x14ac:dyDescent="0.2">
      <c r="A19" s="47" t="s">
        <v>43</v>
      </c>
      <c r="B19" s="48">
        <v>2026</v>
      </c>
      <c r="C19" s="48">
        <v>1730.7652769706099</v>
      </c>
      <c r="D19" s="48">
        <v>1085.9841365203599</v>
      </c>
      <c r="E19" s="177">
        <v>797.66117890470002</v>
      </c>
      <c r="F19" s="177">
        <v>701.57218390000003</v>
      </c>
      <c r="G19" s="177">
        <v>726.597666</v>
      </c>
      <c r="H19" s="223">
        <v>796.77982922000001</v>
      </c>
      <c r="I19" s="177">
        <v>699.78593539100495</v>
      </c>
      <c r="J19" s="177">
        <v>724.71200526959399</v>
      </c>
    </row>
    <row r="20" spans="1:10" ht="13.5" customHeight="1" x14ac:dyDescent="0.2">
      <c r="A20" s="47" t="s">
        <v>44</v>
      </c>
      <c r="B20" s="48">
        <v>2206</v>
      </c>
      <c r="C20" s="48">
        <v>1704.0820847299999</v>
      </c>
      <c r="D20" s="48">
        <v>1839.18310107</v>
      </c>
      <c r="E20" s="177">
        <v>1196.74128245</v>
      </c>
      <c r="F20" s="177">
        <v>440.84995959999998</v>
      </c>
      <c r="G20" s="177">
        <v>447.68212169999998</v>
      </c>
      <c r="H20" s="223">
        <v>1196.74128245</v>
      </c>
      <c r="I20" s="177">
        <v>440.84995961999999</v>
      </c>
      <c r="J20" s="177">
        <v>447.68212172</v>
      </c>
    </row>
    <row r="21" spans="1:10" x14ac:dyDescent="0.2">
      <c r="A21" s="47" t="s">
        <v>45</v>
      </c>
      <c r="B21" s="48">
        <v>880</v>
      </c>
      <c r="C21" s="48">
        <v>776.93547765999995</v>
      </c>
      <c r="D21" s="48">
        <v>701.90005188999999</v>
      </c>
      <c r="E21" s="177">
        <v>469.05413435000003</v>
      </c>
      <c r="F21" s="177">
        <v>460.79088919999998</v>
      </c>
      <c r="G21" s="177">
        <v>451.52309220000001</v>
      </c>
      <c r="H21" s="223">
        <v>469.05413435000003</v>
      </c>
      <c r="I21" s="177">
        <v>460.79088919999998</v>
      </c>
      <c r="J21" s="177">
        <v>451.52309215000002</v>
      </c>
    </row>
    <row r="22" spans="1:10" x14ac:dyDescent="0.2">
      <c r="A22" s="47" t="s">
        <v>161</v>
      </c>
      <c r="B22" s="48">
        <v>3851</v>
      </c>
      <c r="C22" s="48">
        <v>5339.8091838500004</v>
      </c>
      <c r="D22" s="48">
        <v>17247.505930306241</v>
      </c>
      <c r="E22" s="177">
        <v>18916.19626892899</v>
      </c>
      <c r="F22" s="177">
        <v>25947.86425061</v>
      </c>
      <c r="G22" s="177">
        <v>27450.564154219999</v>
      </c>
      <c r="H22" s="223">
        <v>18779.379264030002</v>
      </c>
      <c r="I22" s="177">
        <v>25612.148135911088</v>
      </c>
      <c r="J22" s="177">
        <v>27098.449832748986</v>
      </c>
    </row>
    <row r="23" spans="1:10" ht="14.25" customHeight="1" x14ac:dyDescent="0.2">
      <c r="A23" s="49" t="s">
        <v>20</v>
      </c>
      <c r="B23" s="44">
        <v>271815</v>
      </c>
      <c r="C23" s="44">
        <v>296176.9309095458</v>
      </c>
      <c r="D23" s="44">
        <v>333381.51737215847</v>
      </c>
      <c r="E23" s="44">
        <v>310586.37142410123</v>
      </c>
      <c r="F23" s="44">
        <v>364911.22713533486</v>
      </c>
      <c r="G23" s="44">
        <v>383481.83360596513</v>
      </c>
      <c r="H23" s="224">
        <v>266367.69511100382</v>
      </c>
      <c r="I23" s="44">
        <v>301981.44180758449</v>
      </c>
      <c r="J23" s="44">
        <v>318162.51711198891</v>
      </c>
    </row>
    <row r="24" spans="1:10" x14ac:dyDescent="0.2">
      <c r="A24" s="47" t="s">
        <v>62</v>
      </c>
      <c r="B24" s="48">
        <v>34637</v>
      </c>
      <c r="C24" s="48">
        <v>36902.803272877194</v>
      </c>
      <c r="D24" s="48">
        <v>46594.270123670118</v>
      </c>
      <c r="E24" s="177">
        <v>50509.258105218461</v>
      </c>
      <c r="F24" s="177">
        <v>48690.556540999998</v>
      </c>
      <c r="G24" s="177">
        <v>47710.486219289996</v>
      </c>
      <c r="H24" s="223">
        <v>48560.446580950003</v>
      </c>
      <c r="I24" s="177">
        <v>46866.818051888207</v>
      </c>
      <c r="J24" s="177">
        <v>45830.090101302245</v>
      </c>
    </row>
    <row r="25" spans="1:10" x14ac:dyDescent="0.2">
      <c r="A25" s="47" t="s">
        <v>63</v>
      </c>
      <c r="B25" s="48">
        <v>34881</v>
      </c>
      <c r="C25" s="48">
        <v>40681.535637174216</v>
      </c>
      <c r="D25" s="48">
        <v>46090.901497428138</v>
      </c>
      <c r="E25" s="177">
        <v>47776.862313575897</v>
      </c>
      <c r="F25" s="177">
        <v>50210.615842430001</v>
      </c>
      <c r="G25" s="177">
        <v>50298.253420638001</v>
      </c>
      <c r="H25" s="223">
        <v>34083.91134423</v>
      </c>
      <c r="I25" s="177">
        <v>33998.452921726202</v>
      </c>
      <c r="J25" s="177">
        <v>34035.404291136998</v>
      </c>
    </row>
    <row r="26" spans="1:10" x14ac:dyDescent="0.2">
      <c r="A26" s="47" t="s">
        <v>64</v>
      </c>
      <c r="B26" s="48">
        <v>86462</v>
      </c>
      <c r="C26" s="48">
        <v>95515.473766171242</v>
      </c>
      <c r="D26" s="48">
        <v>108231.89396151539</v>
      </c>
      <c r="E26" s="177">
        <v>100314.4378403381</v>
      </c>
      <c r="F26" s="177">
        <v>109199.64277678001</v>
      </c>
      <c r="G26" s="177">
        <v>108278.45380182999</v>
      </c>
      <c r="H26" s="223">
        <v>97263.399613729998</v>
      </c>
      <c r="I26" s="177">
        <v>103236.26563089433</v>
      </c>
      <c r="J26" s="177">
        <v>102409.9365102873</v>
      </c>
    </row>
    <row r="27" spans="1:10" x14ac:dyDescent="0.2">
      <c r="A27" s="47" t="s">
        <v>241</v>
      </c>
      <c r="B27" s="48">
        <v>148</v>
      </c>
      <c r="C27" s="48">
        <v>130.68077940000001</v>
      </c>
      <c r="D27" s="48">
        <v>127.71189790000001</v>
      </c>
      <c r="E27" s="177">
        <v>127.4289196</v>
      </c>
      <c r="F27" s="177">
        <v>130.9652925</v>
      </c>
      <c r="G27" s="177">
        <v>132.9239322</v>
      </c>
      <c r="H27" s="223">
        <v>127.4289196</v>
      </c>
      <c r="I27" s="177">
        <v>130.9652925</v>
      </c>
      <c r="J27" s="177">
        <v>132.9239322</v>
      </c>
    </row>
    <row r="28" spans="1:10" x14ac:dyDescent="0.2">
      <c r="A28" s="49" t="s">
        <v>21</v>
      </c>
      <c r="B28" s="44">
        <v>156128</v>
      </c>
      <c r="C28" s="44">
        <v>173230.49345562264</v>
      </c>
      <c r="D28" s="44">
        <v>201044.77748051364</v>
      </c>
      <c r="E28" s="44">
        <v>198727.98717873247</v>
      </c>
      <c r="F28" s="44">
        <v>208231.78045271002</v>
      </c>
      <c r="G28" s="44">
        <v>206420.117373958</v>
      </c>
      <c r="H28" s="224">
        <v>180035.18645851</v>
      </c>
      <c r="I28" s="44">
        <v>184232.50189700877</v>
      </c>
      <c r="J28" s="44">
        <v>182408.35483492655</v>
      </c>
    </row>
    <row r="29" spans="1:10" x14ac:dyDescent="0.2">
      <c r="A29" s="47" t="s">
        <v>236</v>
      </c>
      <c r="B29" s="48">
        <v>30246</v>
      </c>
      <c r="C29" s="48">
        <v>30828.654876312481</v>
      </c>
      <c r="D29" s="48">
        <v>23298.093128745684</v>
      </c>
      <c r="E29" s="177">
        <v>25763.963545629431</v>
      </c>
      <c r="F29" s="177">
        <v>27678.482237457145</v>
      </c>
      <c r="G29" s="177">
        <v>27501.234245204494</v>
      </c>
      <c r="H29" s="223">
        <v>24876.391152486343</v>
      </c>
      <c r="I29" s="177">
        <v>25983.96363896504</v>
      </c>
      <c r="J29" s="177">
        <v>25661.182662325886</v>
      </c>
    </row>
    <row r="30" spans="1:10" x14ac:dyDescent="0.2">
      <c r="A30" s="47" t="s">
        <v>237</v>
      </c>
      <c r="B30" s="48">
        <v>52020</v>
      </c>
      <c r="C30" s="48">
        <v>53330.9540631864</v>
      </c>
      <c r="D30" s="48">
        <v>43164.183102371724</v>
      </c>
      <c r="E30" s="177">
        <v>34062.930128084306</v>
      </c>
      <c r="F30" s="177">
        <v>40374.133779822419</v>
      </c>
      <c r="G30" s="177">
        <v>38383.947440457086</v>
      </c>
      <c r="H30" s="223">
        <v>28687.974877395758</v>
      </c>
      <c r="I30" s="177">
        <v>33332.327970617225</v>
      </c>
      <c r="J30" s="177">
        <v>31758.117253620137</v>
      </c>
    </row>
    <row r="31" spans="1:10" x14ac:dyDescent="0.2">
      <c r="A31" s="47" t="s">
        <v>238</v>
      </c>
      <c r="B31" s="48">
        <v>46143</v>
      </c>
      <c r="C31" s="48">
        <v>57386.494274538512</v>
      </c>
      <c r="D31" s="48">
        <v>51190.584191600901</v>
      </c>
      <c r="E31" s="177">
        <v>55385.815415901365</v>
      </c>
      <c r="F31" s="177">
        <v>59683.029614477498</v>
      </c>
      <c r="G31" s="177">
        <v>59499.736823081214</v>
      </c>
      <c r="H31" s="223">
        <v>45383.598510810589</v>
      </c>
      <c r="I31" s="177">
        <v>47392.385669596879</v>
      </c>
      <c r="J31" s="177">
        <v>47289.695315013989</v>
      </c>
    </row>
    <row r="32" spans="1:10" x14ac:dyDescent="0.2">
      <c r="A32" s="47" t="s">
        <v>239</v>
      </c>
      <c r="B32" s="48">
        <v>63213</v>
      </c>
      <c r="C32" s="48">
        <v>65579.227614899995</v>
      </c>
      <c r="D32" s="48">
        <v>63514.008564489995</v>
      </c>
      <c r="E32" s="177">
        <v>57427.22989871</v>
      </c>
      <c r="F32" s="177">
        <v>62925.493353400001</v>
      </c>
      <c r="G32" s="177">
        <v>61565.539582799996</v>
      </c>
      <c r="H32" s="223">
        <v>53311.75002372</v>
      </c>
      <c r="I32" s="177">
        <v>58829.333741959999</v>
      </c>
      <c r="J32" s="177">
        <v>57273.420310380003</v>
      </c>
    </row>
    <row r="33" spans="1:10" x14ac:dyDescent="0.2">
      <c r="A33" s="47" t="s">
        <v>240</v>
      </c>
      <c r="B33" s="48">
        <v>5929</v>
      </c>
      <c r="C33" s="48">
        <v>5976.2228036725992</v>
      </c>
      <c r="D33" s="48">
        <v>6618.8976753160105</v>
      </c>
      <c r="E33" s="177">
        <v>5390.8702034701791</v>
      </c>
      <c r="F33" s="177">
        <v>4746.1057853700004</v>
      </c>
      <c r="G33" s="177">
        <v>4696.00523161</v>
      </c>
      <c r="H33" s="223">
        <v>4626.2834227000003</v>
      </c>
      <c r="I33" s="177">
        <v>4286.0826338765546</v>
      </c>
      <c r="J33" s="177">
        <v>4183.6349695744166</v>
      </c>
    </row>
    <row r="34" spans="1:10" x14ac:dyDescent="0.2">
      <c r="A34" s="47" t="s">
        <v>242</v>
      </c>
      <c r="B34" s="48">
        <v>2447</v>
      </c>
      <c r="C34" s="48">
        <v>3787.8135767499998</v>
      </c>
      <c r="D34" s="48">
        <v>12607.141665620002</v>
      </c>
      <c r="E34" s="177">
        <v>11545.958064500001</v>
      </c>
      <c r="F34" s="177">
        <v>12897.37452256</v>
      </c>
      <c r="G34" s="177">
        <v>12993.2598261</v>
      </c>
      <c r="H34" s="223">
        <v>10141.403297950001</v>
      </c>
      <c r="I34" s="177">
        <v>11567.15002243</v>
      </c>
      <c r="J34" s="177">
        <v>11659.47708956</v>
      </c>
    </row>
    <row r="35" spans="1:10" ht="14.25" customHeight="1" x14ac:dyDescent="0.2">
      <c r="A35" s="49" t="s">
        <v>22</v>
      </c>
      <c r="B35" s="44">
        <v>199998</v>
      </c>
      <c r="C35" s="44">
        <v>216889.36720936</v>
      </c>
      <c r="D35" s="44">
        <v>200392.90832814432</v>
      </c>
      <c r="E35" s="44">
        <v>189576.76725629528</v>
      </c>
      <c r="F35" s="44">
        <v>208304.61929308705</v>
      </c>
      <c r="G35" s="44">
        <v>204639.72314925279</v>
      </c>
      <c r="H35" s="224">
        <v>167027.40128506269</v>
      </c>
      <c r="I35" s="44">
        <v>181391.24367744572</v>
      </c>
      <c r="J35" s="44">
        <v>177825.52760047445</v>
      </c>
    </row>
    <row r="36" spans="1:10" ht="12" customHeight="1" x14ac:dyDescent="0.2">
      <c r="A36" s="50" t="s">
        <v>49</v>
      </c>
      <c r="B36" s="45">
        <v>320</v>
      </c>
      <c r="C36" s="45">
        <v>322.99312300000003</v>
      </c>
      <c r="D36" s="45">
        <v>271.805767</v>
      </c>
      <c r="E36" s="178">
        <v>246.08536699999999</v>
      </c>
      <c r="F36" s="178">
        <v>247.57261500000001</v>
      </c>
      <c r="G36" s="178">
        <v>247.43113500000001</v>
      </c>
      <c r="H36" s="222">
        <v>246.0853669</v>
      </c>
      <c r="I36" s="178">
        <v>247.5726152</v>
      </c>
      <c r="J36" s="178">
        <v>247.4311352</v>
      </c>
    </row>
    <row r="37" spans="1:10" x14ac:dyDescent="0.2">
      <c r="A37" s="51" t="s">
        <v>146</v>
      </c>
      <c r="B37" s="45">
        <v>243</v>
      </c>
      <c r="C37" s="45">
        <v>560.51449100000002</v>
      </c>
      <c r="D37" s="45">
        <v>8656.4534873499997</v>
      </c>
      <c r="E37" s="178">
        <v>8707.7706460000009</v>
      </c>
      <c r="F37" s="178">
        <v>9091.2915256699998</v>
      </c>
      <c r="G37" s="178">
        <v>9103.5032737799993</v>
      </c>
      <c r="H37" s="222">
        <v>8186.2935409600004</v>
      </c>
      <c r="I37" s="178">
        <v>8612.3091156800001</v>
      </c>
      <c r="J37" s="178">
        <v>8624.6215291299995</v>
      </c>
    </row>
    <row r="38" spans="1:10" ht="12" customHeight="1" x14ac:dyDescent="0.2">
      <c r="A38" s="149" t="s">
        <v>228</v>
      </c>
      <c r="B38" s="48"/>
      <c r="C38" s="48"/>
      <c r="D38" s="48"/>
      <c r="E38" s="177">
        <v>67232.634657325223</v>
      </c>
      <c r="F38" s="177">
        <v>82868.671682382104</v>
      </c>
      <c r="G38" s="177">
        <v>85476.262405814035</v>
      </c>
      <c r="H38" s="223">
        <v>62776.163754909998</v>
      </c>
      <c r="I38" s="177">
        <v>77161.842063162476</v>
      </c>
      <c r="J38" s="177">
        <v>79589.573630728715</v>
      </c>
    </row>
    <row r="39" spans="1:10" ht="12" customHeight="1" x14ac:dyDescent="0.2">
      <c r="A39" s="149" t="s">
        <v>229</v>
      </c>
      <c r="B39" s="48"/>
      <c r="C39" s="48"/>
      <c r="D39" s="48"/>
      <c r="E39" s="177">
        <v>14572.519590095109</v>
      </c>
      <c r="F39" s="177">
        <v>16035.211793410001</v>
      </c>
      <c r="G39" s="177">
        <v>16246.879092200001</v>
      </c>
      <c r="H39" s="223">
        <v>12502.283632770001</v>
      </c>
      <c r="I39" s="177">
        <v>13677.691127774318</v>
      </c>
      <c r="J39" s="177">
        <v>13952.361425639219</v>
      </c>
    </row>
    <row r="40" spans="1:10" ht="12" customHeight="1" x14ac:dyDescent="0.2">
      <c r="A40" s="149" t="s">
        <v>230</v>
      </c>
      <c r="B40" s="48"/>
      <c r="C40" s="48"/>
      <c r="D40" s="48"/>
      <c r="E40" s="177">
        <v>12642.190527017139</v>
      </c>
      <c r="F40" s="177">
        <v>15736.44347305</v>
      </c>
      <c r="G40" s="177">
        <v>16379.311186450001</v>
      </c>
      <c r="H40" s="223">
        <v>12637.984207220001</v>
      </c>
      <c r="I40" s="177">
        <v>15734.890887723332</v>
      </c>
      <c r="J40" s="177">
        <v>16377.779424881932</v>
      </c>
    </row>
    <row r="41" spans="1:10" ht="12" customHeight="1" x14ac:dyDescent="0.2">
      <c r="A41" s="149" t="s">
        <v>231</v>
      </c>
      <c r="B41" s="48"/>
      <c r="C41" s="48"/>
      <c r="D41" s="48"/>
      <c r="E41" s="177">
        <v>33759.74990867688</v>
      </c>
      <c r="F41" s="177">
        <v>40748.451306479998</v>
      </c>
      <c r="G41" s="177">
        <v>41770.723800519998</v>
      </c>
      <c r="H41" s="223">
        <v>33755.806375259999</v>
      </c>
      <c r="I41" s="177">
        <v>40746.985216118606</v>
      </c>
      <c r="J41" s="177">
        <v>41769.300519394681</v>
      </c>
    </row>
    <row r="42" spans="1:10" ht="12" customHeight="1" x14ac:dyDescent="0.2">
      <c r="A42" s="51" t="s">
        <v>53</v>
      </c>
      <c r="B42" s="45">
        <v>56701</v>
      </c>
      <c r="C42" s="45">
        <v>72035.935095550143</v>
      </c>
      <c r="D42" s="45">
        <v>116059.29793885232</v>
      </c>
      <c r="E42" s="178">
        <v>128207.09468311435</v>
      </c>
      <c r="F42" s="178">
        <v>155388.77825532207</v>
      </c>
      <c r="G42" s="178">
        <v>159873.17648498403</v>
      </c>
      <c r="H42" s="222">
        <v>121672.23797016</v>
      </c>
      <c r="I42" s="178">
        <v>147321.40929477874</v>
      </c>
      <c r="J42" s="178">
        <v>151689.01500064455</v>
      </c>
    </row>
    <row r="43" spans="1:10" x14ac:dyDescent="0.2">
      <c r="A43" s="51" t="s">
        <v>159</v>
      </c>
      <c r="B43" s="45">
        <v>10038</v>
      </c>
      <c r="C43" s="45">
        <v>12299.850248925079</v>
      </c>
      <c r="D43" s="45">
        <v>35137.9682002056</v>
      </c>
      <c r="E43" s="178">
        <v>34901.220160199999</v>
      </c>
      <c r="F43" s="178">
        <v>40693.785194900003</v>
      </c>
      <c r="G43" s="178">
        <v>41132.208008499998</v>
      </c>
      <c r="H43" s="222">
        <v>21006.60100495</v>
      </c>
      <c r="I43" s="178">
        <v>24454.143874050002</v>
      </c>
      <c r="J43" s="178">
        <v>25118.578238220001</v>
      </c>
    </row>
    <row r="44" spans="1:10" x14ac:dyDescent="0.2">
      <c r="A44" s="51" t="s">
        <v>160</v>
      </c>
      <c r="B44" s="45">
        <v>5890</v>
      </c>
      <c r="C44" s="45">
        <v>6307.48231235804</v>
      </c>
      <c r="D44" s="45">
        <v>2060.9832407143399</v>
      </c>
      <c r="E44" s="178">
        <v>1277.41357438043</v>
      </c>
      <c r="F44" s="178">
        <v>1592.9274926799999</v>
      </c>
      <c r="G44" s="178">
        <v>1149.4236914999999</v>
      </c>
      <c r="H44" s="222">
        <v>1275.0272650300001</v>
      </c>
      <c r="I44" s="178">
        <v>1592.9274922801117</v>
      </c>
      <c r="J44" s="178">
        <v>1149.4236913964803</v>
      </c>
    </row>
    <row r="45" spans="1:10" x14ac:dyDescent="0.2">
      <c r="A45" s="51" t="s">
        <v>157</v>
      </c>
      <c r="B45" s="45">
        <v>11631</v>
      </c>
      <c r="C45" s="45">
        <v>13388.337700612114</v>
      </c>
      <c r="D45" s="45">
        <v>17697.998487200002</v>
      </c>
      <c r="E45" s="178">
        <v>19901.95144085</v>
      </c>
      <c r="F45" s="178">
        <v>24129.429600799998</v>
      </c>
      <c r="G45" s="178">
        <v>25318.813696099998</v>
      </c>
      <c r="H45" s="222">
        <v>19719.258507530001</v>
      </c>
      <c r="I45" s="178">
        <v>23896.59636544</v>
      </c>
      <c r="J45" s="178">
        <v>25086.31455775</v>
      </c>
    </row>
    <row r="46" spans="1:10" x14ac:dyDescent="0.2">
      <c r="A46" s="127" t="s">
        <v>170</v>
      </c>
      <c r="B46" s="128">
        <v>187</v>
      </c>
      <c r="C46" s="128">
        <v>188.75787</v>
      </c>
      <c r="D46" s="128">
        <v>68.460249000000005</v>
      </c>
      <c r="E46" s="179">
        <v>54.110585</v>
      </c>
      <c r="F46" s="179">
        <v>0</v>
      </c>
      <c r="G46" s="179">
        <v>0</v>
      </c>
      <c r="H46" s="225">
        <v>54.110584959999997</v>
      </c>
      <c r="I46" s="179">
        <v>0</v>
      </c>
      <c r="J46" s="179">
        <v>0</v>
      </c>
    </row>
    <row r="47" spans="1:10" x14ac:dyDescent="0.2">
      <c r="A47" s="74" t="s">
        <v>140</v>
      </c>
      <c r="B47" s="46">
        <v>751014.99022372998</v>
      </c>
      <c r="C47" s="46">
        <v>821050.05946467316</v>
      </c>
      <c r="D47" s="46">
        <v>945116.93536188651</v>
      </c>
      <c r="E47" s="180">
        <v>917918.8694499936</v>
      </c>
      <c r="F47" s="180">
        <v>1037837.798298644</v>
      </c>
      <c r="G47" s="180">
        <v>1058180.2428309999</v>
      </c>
      <c r="H47" s="226">
        <v>809284.63970748626</v>
      </c>
      <c r="I47" s="180">
        <v>896147.08402286679</v>
      </c>
      <c r="J47" s="180">
        <v>914119.23624968622</v>
      </c>
    </row>
    <row r="48" spans="1:10" ht="12.75" customHeight="1" thickBot="1" x14ac:dyDescent="0.25">
      <c r="A48" s="2" t="s">
        <v>250</v>
      </c>
      <c r="B48" s="2"/>
      <c r="C48" s="2"/>
      <c r="D48" s="2"/>
      <c r="E48" s="30"/>
      <c r="F48" s="30"/>
      <c r="G48" s="30"/>
      <c r="H48" s="30"/>
      <c r="I48" s="30"/>
      <c r="J48" s="30"/>
    </row>
    <row r="49" spans="1:10" x14ac:dyDescent="0.2">
      <c r="A49" s="31" t="s">
        <v>220</v>
      </c>
      <c r="B49" s="32"/>
      <c r="C49" s="32"/>
      <c r="D49" s="32"/>
      <c r="E49" s="8"/>
      <c r="F49" s="8"/>
      <c r="G49" s="8"/>
      <c r="H49" s="8"/>
      <c r="I49" s="8"/>
      <c r="J49" s="8"/>
    </row>
    <row r="51" spans="1:10" x14ac:dyDescent="0.2">
      <c r="F51" s="145"/>
      <c r="G51" s="145"/>
    </row>
    <row r="52" spans="1:10" x14ac:dyDescent="0.2">
      <c r="E52" s="8"/>
      <c r="F52" s="206" t="s">
        <v>232</v>
      </c>
      <c r="G52" s="8"/>
    </row>
  </sheetData>
  <mergeCells count="3">
    <mergeCell ref="A1:G1"/>
    <mergeCell ref="H2:J2"/>
    <mergeCell ref="A2:G2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M79"/>
  <sheetViews>
    <sheetView zoomScaleNormal="100" workbookViewId="0">
      <selection activeCell="A9" sqref="A9"/>
    </sheetView>
  </sheetViews>
  <sheetFormatPr defaultColWidth="11.42578125" defaultRowHeight="12.75" x14ac:dyDescent="0.2"/>
  <cols>
    <col min="1" max="1" width="35.42578125" style="1" customWidth="1"/>
    <col min="2" max="2" width="11.5703125" style="1" customWidth="1"/>
    <col min="3" max="3" width="11.7109375" style="1" customWidth="1"/>
    <col min="4" max="4" width="11.28515625" style="29" customWidth="1"/>
    <col min="5" max="5" width="12.28515625" customWidth="1"/>
    <col min="6" max="6" width="10.7109375" customWidth="1"/>
    <col min="7" max="7" width="12.85546875" bestFit="1" customWidth="1"/>
    <col min="8" max="8" width="12.5703125" bestFit="1" customWidth="1"/>
    <col min="9" max="9" width="8.5703125" style="159" customWidth="1"/>
    <col min="10" max="10" width="12.85546875" style="227" bestFit="1" customWidth="1"/>
    <col min="11" max="11" width="12.5703125" style="227" bestFit="1" customWidth="1"/>
    <col min="12" max="16384" width="11.42578125" style="1"/>
  </cols>
  <sheetData>
    <row r="1" spans="1:13" ht="24" customHeight="1" x14ac:dyDescent="0.2">
      <c r="A1" s="333" t="s">
        <v>181</v>
      </c>
      <c r="B1" s="333"/>
      <c r="C1" s="333"/>
      <c r="D1" s="333"/>
      <c r="E1" s="333"/>
      <c r="F1" s="333"/>
      <c r="G1" s="333"/>
      <c r="H1" s="340"/>
      <c r="I1" s="305"/>
      <c r="J1" s="305"/>
      <c r="K1" s="306"/>
    </row>
    <row r="2" spans="1:13" ht="23.25" customHeight="1" x14ac:dyDescent="0.2">
      <c r="A2" s="337" t="s">
        <v>253</v>
      </c>
      <c r="B2" s="337"/>
      <c r="C2" s="337"/>
      <c r="D2" s="337"/>
      <c r="E2" s="337"/>
      <c r="F2" s="337"/>
      <c r="G2" s="337"/>
      <c r="H2" s="339"/>
      <c r="I2" s="341" t="s">
        <v>252</v>
      </c>
      <c r="J2" s="342"/>
      <c r="K2" s="343"/>
    </row>
    <row r="3" spans="1:13" x14ac:dyDescent="0.2">
      <c r="A3" s="71" t="s">
        <v>127</v>
      </c>
      <c r="B3" s="117">
        <v>2015</v>
      </c>
      <c r="C3" s="117">
        <v>2016</v>
      </c>
      <c r="D3" s="117">
        <v>2017</v>
      </c>
      <c r="E3" s="117">
        <v>2018</v>
      </c>
      <c r="F3" s="137" t="s">
        <v>259</v>
      </c>
      <c r="G3" s="137" t="s">
        <v>261</v>
      </c>
      <c r="H3" s="137" t="s">
        <v>244</v>
      </c>
      <c r="I3" s="228" t="s">
        <v>259</v>
      </c>
      <c r="J3" s="117" t="s">
        <v>261</v>
      </c>
      <c r="K3" s="117" t="s">
        <v>244</v>
      </c>
    </row>
    <row r="4" spans="1:13" ht="14.25" customHeight="1" x14ac:dyDescent="0.2">
      <c r="A4" s="115" t="s">
        <v>31</v>
      </c>
      <c r="B4" s="73">
        <v>2907</v>
      </c>
      <c r="C4" s="73">
        <v>-3558</v>
      </c>
      <c r="D4" s="65">
        <v>1083.26682834999</v>
      </c>
      <c r="E4" s="73">
        <v>2603.7275593700001</v>
      </c>
      <c r="F4" s="73">
        <v>-212.17150875999999</v>
      </c>
      <c r="G4" s="73">
        <v>-133.06678805000001</v>
      </c>
      <c r="H4" s="73">
        <v>-2566.12079223</v>
      </c>
      <c r="I4" s="229">
        <v>-47.770992960000001</v>
      </c>
      <c r="J4" s="73">
        <v>-148.23968295</v>
      </c>
      <c r="K4" s="73">
        <v>-2902.7915438999999</v>
      </c>
      <c r="M4" s="8"/>
    </row>
    <row r="5" spans="1:13" ht="14.25" customHeight="1" x14ac:dyDescent="0.2">
      <c r="A5" s="146" t="s">
        <v>192</v>
      </c>
      <c r="B5" s="119">
        <v>-120</v>
      </c>
      <c r="C5" s="119">
        <v>-58</v>
      </c>
      <c r="D5" s="58">
        <v>-39.469504999999998</v>
      </c>
      <c r="E5" s="119">
        <v>-1.694474</v>
      </c>
      <c r="F5" s="119">
        <v>-3.2751199999999998</v>
      </c>
      <c r="G5" s="119">
        <v>-3.24315</v>
      </c>
      <c r="H5" s="119">
        <v>-91.260216999999997</v>
      </c>
      <c r="I5" s="230">
        <v>-3.2751199999999998</v>
      </c>
      <c r="J5" s="119">
        <v>-3.24315</v>
      </c>
      <c r="K5" s="119">
        <v>11.299213</v>
      </c>
      <c r="M5" s="8"/>
    </row>
    <row r="6" spans="1:13" s="3" customFormat="1" x14ac:dyDescent="0.2">
      <c r="A6" s="47" t="s">
        <v>32</v>
      </c>
      <c r="B6" s="119">
        <v>0</v>
      </c>
      <c r="C6" s="119">
        <v>0</v>
      </c>
      <c r="D6" s="58">
        <v>0</v>
      </c>
      <c r="E6" s="119">
        <v>0</v>
      </c>
      <c r="F6" s="119">
        <v>1653.8483000000001</v>
      </c>
      <c r="G6" s="119">
        <v>9.2628500000000003</v>
      </c>
      <c r="H6" s="119">
        <v>3113.6238520000002</v>
      </c>
      <c r="I6" s="230">
        <v>1653.8483000000001</v>
      </c>
      <c r="J6" s="119">
        <v>9.2628500000000003</v>
      </c>
      <c r="K6" s="119">
        <v>3113.6238518</v>
      </c>
      <c r="M6" s="8"/>
    </row>
    <row r="7" spans="1:13" x14ac:dyDescent="0.2">
      <c r="A7" s="47" t="s">
        <v>50</v>
      </c>
      <c r="B7" s="119">
        <v>-5403</v>
      </c>
      <c r="C7" s="119">
        <v>1108</v>
      </c>
      <c r="D7" s="58">
        <v>3524.8513864878178</v>
      </c>
      <c r="E7" s="119">
        <v>5233.2982297955359</v>
      </c>
      <c r="F7" s="119">
        <v>-65.517396259999998</v>
      </c>
      <c r="G7" s="119">
        <v>-406.97932874000003</v>
      </c>
      <c r="H7" s="119">
        <v>-6133.9897577700003</v>
      </c>
      <c r="I7" s="230">
        <v>37.623497829999991</v>
      </c>
      <c r="J7" s="119">
        <v>-314.19954351999996</v>
      </c>
      <c r="K7" s="119">
        <v>-5254.4371047900004</v>
      </c>
      <c r="M7" s="8"/>
    </row>
    <row r="8" spans="1:13" x14ac:dyDescent="0.2">
      <c r="A8" s="47" t="s">
        <v>33</v>
      </c>
      <c r="B8" s="119">
        <v>-121</v>
      </c>
      <c r="C8" s="119">
        <v>-165</v>
      </c>
      <c r="D8" s="58">
        <v>46.652821029999998</v>
      </c>
      <c r="E8" s="119">
        <v>-290.72008441999998</v>
      </c>
      <c r="F8" s="119">
        <v>-22.218297</v>
      </c>
      <c r="G8" s="119">
        <v>-6.3911389999999999</v>
      </c>
      <c r="H8" s="119">
        <v>-103.03801844</v>
      </c>
      <c r="I8" s="230">
        <v>-22.218297</v>
      </c>
      <c r="J8" s="119">
        <v>-6.3911389999999999</v>
      </c>
      <c r="K8" s="119">
        <v>-103.03801844</v>
      </c>
      <c r="M8" s="8"/>
    </row>
    <row r="9" spans="1:13" x14ac:dyDescent="0.2">
      <c r="A9" s="47" t="s">
        <v>34</v>
      </c>
      <c r="B9" s="119">
        <v>1193</v>
      </c>
      <c r="C9" s="119">
        <v>-931</v>
      </c>
      <c r="D9" s="58">
        <v>3305.0528049123</v>
      </c>
      <c r="E9" s="119">
        <v>-1180.7962469551157</v>
      </c>
      <c r="F9" s="119">
        <v>-384.59184262000002</v>
      </c>
      <c r="G9" s="119">
        <v>-41.74805628</v>
      </c>
      <c r="H9" s="119">
        <v>-5032.9056418498221</v>
      </c>
      <c r="I9" s="230">
        <v>-126.71416624</v>
      </c>
      <c r="J9" s="119">
        <v>-53.99247536</v>
      </c>
      <c r="K9" s="119">
        <v>-5076.0679356745231</v>
      </c>
      <c r="M9" s="8"/>
    </row>
    <row r="10" spans="1:13" x14ac:dyDescent="0.2">
      <c r="A10" s="47" t="s">
        <v>35</v>
      </c>
      <c r="B10" s="119">
        <v>47</v>
      </c>
      <c r="C10" s="119">
        <v>1390</v>
      </c>
      <c r="D10" s="58">
        <v>-107.51657317</v>
      </c>
      <c r="E10" s="119">
        <v>-733.55658344999995</v>
      </c>
      <c r="F10" s="119">
        <v>-146.47587942000001</v>
      </c>
      <c r="G10" s="119">
        <v>-61.652387169999997</v>
      </c>
      <c r="H10" s="119">
        <v>-1870.07572637</v>
      </c>
      <c r="I10" s="230">
        <v>-153.06754305000001</v>
      </c>
      <c r="J10" s="119">
        <v>-110.21710837999998</v>
      </c>
      <c r="K10" s="119">
        <v>-1685.5254280300001</v>
      </c>
      <c r="M10" s="8"/>
    </row>
    <row r="11" spans="1:13" x14ac:dyDescent="0.2">
      <c r="A11" s="47" t="s">
        <v>36</v>
      </c>
      <c r="B11" s="119">
        <v>13122</v>
      </c>
      <c r="C11" s="119">
        <v>25632</v>
      </c>
      <c r="D11" s="58">
        <v>7789.7946921555385</v>
      </c>
      <c r="E11" s="119">
        <v>15933.128479114626</v>
      </c>
      <c r="F11" s="119">
        <v>633.66909853972243</v>
      </c>
      <c r="G11" s="119">
        <v>3814.3873580999998</v>
      </c>
      <c r="H11" s="119">
        <v>17339.382870153953</v>
      </c>
      <c r="I11" s="230">
        <v>1811.9175171728778</v>
      </c>
      <c r="J11" s="119">
        <v>3815.1358643444073</v>
      </c>
      <c r="K11" s="119">
        <v>8853.6506439820005</v>
      </c>
      <c r="M11" s="8"/>
    </row>
    <row r="12" spans="1:13" x14ac:dyDescent="0.2">
      <c r="A12" s="47" t="s">
        <v>37</v>
      </c>
      <c r="B12" s="119">
        <v>394</v>
      </c>
      <c r="C12" s="119">
        <v>-7</v>
      </c>
      <c r="D12" s="58">
        <v>47.509897100000003</v>
      </c>
      <c r="E12" s="119">
        <v>-145.60158480000001</v>
      </c>
      <c r="F12" s="119">
        <v>-12.6992444</v>
      </c>
      <c r="G12" s="119">
        <v>-5.9167500000000004</v>
      </c>
      <c r="H12" s="119">
        <v>51.475096499999999</v>
      </c>
      <c r="I12" s="230">
        <v>-12.6992444</v>
      </c>
      <c r="J12" s="119">
        <v>-5.9167500300000002</v>
      </c>
      <c r="K12" s="119">
        <v>51.475096469999997</v>
      </c>
      <c r="M12" s="8"/>
    </row>
    <row r="13" spans="1:13" x14ac:dyDescent="0.2">
      <c r="A13" s="47" t="s">
        <v>51</v>
      </c>
      <c r="B13" s="119">
        <v>11</v>
      </c>
      <c r="C13" s="119">
        <v>-496</v>
      </c>
      <c r="D13" s="58">
        <v>218.9503924</v>
      </c>
      <c r="E13" s="119">
        <v>220.79709</v>
      </c>
      <c r="F13" s="119">
        <v>6.1386750499999998</v>
      </c>
      <c r="G13" s="119">
        <v>25.5527987</v>
      </c>
      <c r="H13" s="119">
        <v>24.721461000000001</v>
      </c>
      <c r="I13" s="230">
        <v>6.1386750499999998</v>
      </c>
      <c r="J13" s="119">
        <v>25.5527987</v>
      </c>
      <c r="K13" s="119">
        <v>24.721461000000001</v>
      </c>
      <c r="M13" s="8"/>
    </row>
    <row r="14" spans="1:13" x14ac:dyDescent="0.2">
      <c r="A14" s="47" t="s">
        <v>38</v>
      </c>
      <c r="B14" s="119">
        <v>-905</v>
      </c>
      <c r="C14" s="119">
        <v>-311</v>
      </c>
      <c r="D14" s="58">
        <v>432.31680353000002</v>
      </c>
      <c r="E14" s="119">
        <v>-400.45353079</v>
      </c>
      <c r="F14" s="119">
        <v>28.752551570000001</v>
      </c>
      <c r="G14" s="119">
        <v>-2.1567363099999999</v>
      </c>
      <c r="H14" s="119">
        <v>-2086.7038118199998</v>
      </c>
      <c r="I14" s="230">
        <v>29.848872010000001</v>
      </c>
      <c r="J14" s="119">
        <v>6.2022765199999998</v>
      </c>
      <c r="K14" s="119">
        <v>-469.53153792000001</v>
      </c>
      <c r="M14" s="8"/>
    </row>
    <row r="15" spans="1:13" x14ac:dyDescent="0.2">
      <c r="A15" s="47" t="s">
        <v>39</v>
      </c>
      <c r="B15" s="119">
        <v>-521</v>
      </c>
      <c r="C15" s="119">
        <v>-76</v>
      </c>
      <c r="D15" s="58">
        <v>-153.54450201</v>
      </c>
      <c r="E15" s="119">
        <v>30.09722172</v>
      </c>
      <c r="F15" s="119">
        <v>-23.079788000000001</v>
      </c>
      <c r="G15" s="119">
        <v>-8.0130929999999996</v>
      </c>
      <c r="H15" s="119">
        <v>-111.34579631672101</v>
      </c>
      <c r="I15" s="230">
        <v>-23.079788000000001</v>
      </c>
      <c r="J15" s="119">
        <v>-8.0130929999999996</v>
      </c>
      <c r="K15" s="119">
        <v>-121.32215682</v>
      </c>
      <c r="M15" s="8"/>
    </row>
    <row r="16" spans="1:13" x14ac:dyDescent="0.2">
      <c r="A16" s="47" t="s">
        <v>40</v>
      </c>
      <c r="B16" s="119">
        <v>-1</v>
      </c>
      <c r="C16" s="119">
        <v>45</v>
      </c>
      <c r="D16" s="58">
        <v>571.57513654000002</v>
      </c>
      <c r="E16" s="119">
        <v>284.92615233999999</v>
      </c>
      <c r="F16" s="119">
        <v>59.949182999999998</v>
      </c>
      <c r="G16" s="119">
        <v>180.65888000000001</v>
      </c>
      <c r="H16" s="119">
        <v>245.05135218000001</v>
      </c>
      <c r="I16" s="230">
        <v>59.949182999999998</v>
      </c>
      <c r="J16" s="119">
        <v>180.65888000000001</v>
      </c>
      <c r="K16" s="119">
        <v>1045.0606771800001</v>
      </c>
      <c r="M16" s="8"/>
    </row>
    <row r="17" spans="1:13" x14ac:dyDescent="0.2">
      <c r="A17" s="47" t="s">
        <v>41</v>
      </c>
      <c r="B17" s="119">
        <v>-515</v>
      </c>
      <c r="C17" s="119">
        <v>-117</v>
      </c>
      <c r="D17" s="58">
        <v>-63.921094580000002</v>
      </c>
      <c r="E17" s="119">
        <v>-101.05475324</v>
      </c>
      <c r="F17" s="119">
        <v>-5.8333388399999997</v>
      </c>
      <c r="G17" s="119">
        <v>-5.2673597299999999</v>
      </c>
      <c r="H17" s="119">
        <v>-186.85826152999999</v>
      </c>
      <c r="I17" s="230">
        <v>-5.8333388399999997</v>
      </c>
      <c r="J17" s="119">
        <v>-5.2673597299999999</v>
      </c>
      <c r="K17" s="119">
        <v>-86.771727229999996</v>
      </c>
      <c r="M17" s="8"/>
    </row>
    <row r="18" spans="1:13" x14ac:dyDescent="0.2">
      <c r="A18" s="47" t="s">
        <v>42</v>
      </c>
      <c r="B18" s="119">
        <v>-296</v>
      </c>
      <c r="C18" s="119">
        <v>1759</v>
      </c>
      <c r="D18" s="58">
        <v>-5161.6037030099997</v>
      </c>
      <c r="E18" s="119">
        <v>982.3346636</v>
      </c>
      <c r="F18" s="119">
        <v>355.34024639</v>
      </c>
      <c r="G18" s="119">
        <v>807.78149325000004</v>
      </c>
      <c r="H18" s="119">
        <v>543.44835882168604</v>
      </c>
      <c r="I18" s="230">
        <v>349.92990459999999</v>
      </c>
      <c r="J18" s="119">
        <v>726.35302896999997</v>
      </c>
      <c r="K18" s="119">
        <v>806.02785767900002</v>
      </c>
      <c r="M18" s="8"/>
    </row>
    <row r="19" spans="1:13" x14ac:dyDescent="0.2">
      <c r="A19" s="47" t="s">
        <v>43</v>
      </c>
      <c r="B19" s="119">
        <v>-444</v>
      </c>
      <c r="C19" s="119">
        <v>-95</v>
      </c>
      <c r="D19" s="58">
        <v>-697.73430799000005</v>
      </c>
      <c r="E19" s="119">
        <v>-95.734564879999994</v>
      </c>
      <c r="F19" s="119">
        <v>-7.5754219999999997</v>
      </c>
      <c r="G19" s="119">
        <v>-4.0709479999999996</v>
      </c>
      <c r="H19" s="119">
        <v>-59.600339839999997</v>
      </c>
      <c r="I19" s="230">
        <v>-7.5400179999999999</v>
      </c>
      <c r="J19" s="119">
        <v>-4.1303900000000002</v>
      </c>
      <c r="K19" s="119">
        <v>-60.523682839999999</v>
      </c>
      <c r="M19" s="8"/>
    </row>
    <row r="20" spans="1:13" s="3" customFormat="1" x14ac:dyDescent="0.2">
      <c r="A20" s="47" t="s">
        <v>44</v>
      </c>
      <c r="B20" s="119">
        <v>98</v>
      </c>
      <c r="C20" s="119">
        <v>-397</v>
      </c>
      <c r="D20" s="58">
        <v>-26.066866210000001</v>
      </c>
      <c r="E20" s="119">
        <v>-154.67499124</v>
      </c>
      <c r="F20" s="119">
        <v>-16.563789100000001</v>
      </c>
      <c r="G20" s="119">
        <v>-5.8142672600000003</v>
      </c>
      <c r="H20" s="119">
        <v>-847.36703623999995</v>
      </c>
      <c r="I20" s="230">
        <v>-16.563789100000001</v>
      </c>
      <c r="J20" s="119">
        <v>-5.8142672600000003</v>
      </c>
      <c r="K20" s="119">
        <v>-229.4647568</v>
      </c>
      <c r="M20" s="8"/>
    </row>
    <row r="21" spans="1:13" x14ac:dyDescent="0.2">
      <c r="A21" s="47" t="s">
        <v>45</v>
      </c>
      <c r="B21" s="119">
        <v>-424</v>
      </c>
      <c r="C21" s="119">
        <v>-278</v>
      </c>
      <c r="D21" s="58">
        <v>-128.933694</v>
      </c>
      <c r="E21" s="119">
        <v>-151.25267271000001</v>
      </c>
      <c r="F21" s="119">
        <v>-9.7267482399999992</v>
      </c>
      <c r="G21" s="119">
        <v>-17.55155976</v>
      </c>
      <c r="H21" s="119">
        <v>-124.77562116</v>
      </c>
      <c r="I21" s="230">
        <v>15.5441021</v>
      </c>
      <c r="J21" s="119">
        <v>-17.55155976</v>
      </c>
      <c r="K21" s="119">
        <v>-124.77562116</v>
      </c>
      <c r="M21" s="8"/>
    </row>
    <row r="22" spans="1:13" ht="13.5" customHeight="1" x14ac:dyDescent="0.2">
      <c r="A22" s="47" t="s">
        <v>161</v>
      </c>
      <c r="B22" s="119">
        <v>402</v>
      </c>
      <c r="C22" s="119">
        <v>1635</v>
      </c>
      <c r="D22" s="58">
        <v>2424.0238026900001</v>
      </c>
      <c r="E22" s="119">
        <v>2523.41498594</v>
      </c>
      <c r="F22" s="119">
        <v>392.99078952000002</v>
      </c>
      <c r="G22" s="119">
        <v>372.49999571000001</v>
      </c>
      <c r="H22" s="119">
        <v>4184.57405647</v>
      </c>
      <c r="I22" s="230">
        <v>390.30948069999999</v>
      </c>
      <c r="J22" s="119">
        <v>370.39500421000002</v>
      </c>
      <c r="K22" s="119">
        <v>3995.7257778799999</v>
      </c>
      <c r="M22" s="8"/>
    </row>
    <row r="23" spans="1:13" x14ac:dyDescent="0.2">
      <c r="A23" s="49" t="s">
        <v>20</v>
      </c>
      <c r="B23" s="150">
        <v>6517</v>
      </c>
      <c r="C23" s="150">
        <v>28638</v>
      </c>
      <c r="D23" s="67">
        <v>11981.937490875658</v>
      </c>
      <c r="E23" s="67">
        <f>SUM(E5:E22)</f>
        <v>21952.45733602504</v>
      </c>
      <c r="F23" s="67">
        <v>2433.1319781897228</v>
      </c>
      <c r="G23" s="67">
        <v>4641.338600510001</v>
      </c>
      <c r="H23" s="67">
        <v>8854.3568187890978</v>
      </c>
      <c r="I23" s="231">
        <v>3984.1182278328779</v>
      </c>
      <c r="J23" s="67">
        <v>4598.8238667044079</v>
      </c>
      <c r="K23" s="67">
        <v>4690.1266092864771</v>
      </c>
      <c r="M23" s="8"/>
    </row>
    <row r="24" spans="1:13" x14ac:dyDescent="0.2">
      <c r="A24" s="47" t="s">
        <v>62</v>
      </c>
      <c r="B24" s="119">
        <v>-3665</v>
      </c>
      <c r="C24" s="119">
        <v>1754</v>
      </c>
      <c r="D24" s="58">
        <v>9534.81398273999</v>
      </c>
      <c r="E24" s="119">
        <v>4237.3584939800003</v>
      </c>
      <c r="F24" s="119">
        <v>-876.62008594999998</v>
      </c>
      <c r="G24" s="119">
        <v>-934.10056239999994</v>
      </c>
      <c r="H24" s="119">
        <v>-2728.4401540600002</v>
      </c>
      <c r="I24" s="230">
        <v>-1280.9617335099999</v>
      </c>
      <c r="J24" s="119">
        <v>-920.95277439999995</v>
      </c>
      <c r="K24" s="119">
        <v>-2838.3557454800002</v>
      </c>
      <c r="M24" s="8"/>
    </row>
    <row r="25" spans="1:13" s="3" customFormat="1" ht="12" customHeight="1" x14ac:dyDescent="0.2">
      <c r="A25" s="47" t="s">
        <v>63</v>
      </c>
      <c r="B25" s="119">
        <v>7983</v>
      </c>
      <c r="C25" s="119">
        <v>3017</v>
      </c>
      <c r="D25" s="325">
        <v>4130.3957276400297</v>
      </c>
      <c r="E25" s="119">
        <v>1950.8415593699999</v>
      </c>
      <c r="F25" s="119">
        <v>394.59181774000001</v>
      </c>
      <c r="G25" s="119">
        <v>213.41625016</v>
      </c>
      <c r="H25" s="119">
        <v>1592.2047505400001</v>
      </c>
      <c r="I25" s="230">
        <v>152.00985105000001</v>
      </c>
      <c r="J25" s="119">
        <v>171.96527581999999</v>
      </c>
      <c r="K25" s="119">
        <v>-126.46117959</v>
      </c>
      <c r="M25" s="8"/>
    </row>
    <row r="26" spans="1:13" ht="12.75" customHeight="1" x14ac:dyDescent="0.2">
      <c r="A26" s="47" t="s">
        <v>64</v>
      </c>
      <c r="B26" s="119">
        <v>7106</v>
      </c>
      <c r="C26" s="119">
        <v>8098</v>
      </c>
      <c r="D26" s="325">
        <v>12329.689375100001</v>
      </c>
      <c r="E26" s="119">
        <v>-6993.9432373400005</v>
      </c>
      <c r="F26" s="119">
        <v>-2024.3465044699999</v>
      </c>
      <c r="G26" s="119">
        <v>-748.57513262999998</v>
      </c>
      <c r="H26" s="119">
        <v>7129.9866222399996</v>
      </c>
      <c r="I26" s="230">
        <v>-1252.1884175600001</v>
      </c>
      <c r="J26" s="119">
        <v>-656.05055800000002</v>
      </c>
      <c r="K26" s="119">
        <v>5994.3010825399997</v>
      </c>
      <c r="M26" s="8"/>
    </row>
    <row r="27" spans="1:13" ht="12" customHeight="1" x14ac:dyDescent="0.2">
      <c r="A27" s="47" t="s">
        <v>241</v>
      </c>
      <c r="B27" s="119">
        <v>-14</v>
      </c>
      <c r="C27" s="119">
        <v>-10</v>
      </c>
      <c r="D27" s="325">
        <v>0</v>
      </c>
      <c r="E27" s="119">
        <v>0</v>
      </c>
      <c r="F27" s="119">
        <v>0</v>
      </c>
      <c r="G27" s="119">
        <v>-0.38768000000000002</v>
      </c>
      <c r="H27" s="119">
        <v>-0.38768000000000002</v>
      </c>
      <c r="I27" s="230">
        <v>0</v>
      </c>
      <c r="J27" s="119">
        <v>-0.38768000000000002</v>
      </c>
      <c r="K27" s="119">
        <v>-0.38768000000000002</v>
      </c>
      <c r="M27" s="8"/>
    </row>
    <row r="28" spans="1:13" x14ac:dyDescent="0.2">
      <c r="A28" s="49" t="s">
        <v>21</v>
      </c>
      <c r="B28" s="150">
        <v>11410</v>
      </c>
      <c r="C28" s="150">
        <v>12859</v>
      </c>
      <c r="D28" s="67">
        <v>25994.899085480021</v>
      </c>
      <c r="E28" s="150">
        <f>SUM(E24:E27)</f>
        <v>-805.74318399000003</v>
      </c>
      <c r="F28" s="150">
        <v>-2506.3747726799998</v>
      </c>
      <c r="G28" s="150">
        <v>-1469.64712487</v>
      </c>
      <c r="H28" s="150">
        <v>5993.3635387199993</v>
      </c>
      <c r="I28" s="232">
        <v>-2381.1403000199998</v>
      </c>
      <c r="J28" s="150">
        <v>-1405.4257365800001</v>
      </c>
      <c r="K28" s="150">
        <v>3029.0964774699996</v>
      </c>
      <c r="M28" s="8"/>
    </row>
    <row r="29" spans="1:13" ht="13.5" customHeight="1" x14ac:dyDescent="0.2">
      <c r="A29" s="47" t="s">
        <v>236</v>
      </c>
      <c r="B29" s="119">
        <v>2179</v>
      </c>
      <c r="C29" s="119">
        <v>-287</v>
      </c>
      <c r="D29" s="58">
        <v>-7326.5405442088722</v>
      </c>
      <c r="E29" s="119">
        <v>3763.9875257382341</v>
      </c>
      <c r="F29" s="119">
        <v>109.04744374744558</v>
      </c>
      <c r="G29" s="119">
        <v>-118.09397783046251</v>
      </c>
      <c r="H29" s="119">
        <v>262.41290937310583</v>
      </c>
      <c r="I29" s="230">
        <v>-30.636505637872553</v>
      </c>
      <c r="J29" s="119">
        <v>-159.78534392695983</v>
      </c>
      <c r="K29" s="119">
        <v>608.45448710000005</v>
      </c>
      <c r="M29" s="8"/>
    </row>
    <row r="30" spans="1:13" s="3" customFormat="1" x14ac:dyDescent="0.2">
      <c r="A30" s="47" t="s">
        <v>237</v>
      </c>
      <c r="B30" s="119">
        <v>10529</v>
      </c>
      <c r="C30" s="119">
        <v>-4259</v>
      </c>
      <c r="D30" s="58">
        <v>-12347.115314796143</v>
      </c>
      <c r="E30" s="119">
        <v>-4623.3500259045804</v>
      </c>
      <c r="F30" s="119">
        <v>-89.172085511704324</v>
      </c>
      <c r="G30" s="119">
        <v>-2181.2383367431089</v>
      </c>
      <c r="H30" s="119">
        <v>1737.4666165430058</v>
      </c>
      <c r="I30" s="230">
        <v>-57.958369396889331</v>
      </c>
      <c r="J30" s="119">
        <v>-1830.1198260973058</v>
      </c>
      <c r="K30" s="119">
        <v>3165.44673182</v>
      </c>
      <c r="M30" s="8"/>
    </row>
    <row r="31" spans="1:13" s="3" customFormat="1" x14ac:dyDescent="0.2">
      <c r="A31" s="47" t="s">
        <v>238</v>
      </c>
      <c r="B31" s="119">
        <v>-7872</v>
      </c>
      <c r="C31" s="119">
        <v>7846</v>
      </c>
      <c r="D31" s="58">
        <v>-10231.903866020866</v>
      </c>
      <c r="E31" s="119">
        <v>11182.586555599264</v>
      </c>
      <c r="F31" s="119">
        <v>341.99520783784914</v>
      </c>
      <c r="G31" s="119">
        <v>210.36609233943287</v>
      </c>
      <c r="H31" s="119">
        <v>-934.85160609479112</v>
      </c>
      <c r="I31" s="230">
        <v>327.95814142066712</v>
      </c>
      <c r="J31" s="119">
        <v>-205.04624057085519</v>
      </c>
      <c r="K31" s="119">
        <v>-1255.2739337139271</v>
      </c>
      <c r="M31" s="8"/>
    </row>
    <row r="32" spans="1:13" s="3" customFormat="1" x14ac:dyDescent="0.2">
      <c r="A32" s="47" t="s">
        <v>239</v>
      </c>
      <c r="B32" s="119">
        <v>11256</v>
      </c>
      <c r="C32" s="119">
        <v>423</v>
      </c>
      <c r="D32" s="58">
        <v>-3659.0271411499998</v>
      </c>
      <c r="E32" s="119">
        <v>-2706.5771295499999</v>
      </c>
      <c r="F32" s="119">
        <v>-234.09495744</v>
      </c>
      <c r="G32" s="119">
        <v>-1339.3428394099999</v>
      </c>
      <c r="H32" s="119">
        <v>1487.9518437199999</v>
      </c>
      <c r="I32" s="230">
        <v>-200.51589009</v>
      </c>
      <c r="J32" s="119">
        <v>-1538.37098941</v>
      </c>
      <c r="K32" s="119">
        <v>1478.4788409600001</v>
      </c>
      <c r="M32" s="8"/>
    </row>
    <row r="33" spans="1:13" s="3" customFormat="1" ht="12" customHeight="1" x14ac:dyDescent="0.2">
      <c r="A33" s="47" t="s">
        <v>240</v>
      </c>
      <c r="B33" s="119">
        <v>286</v>
      </c>
      <c r="C33" s="119">
        <v>-474</v>
      </c>
      <c r="D33" s="58">
        <v>689.85113608533447</v>
      </c>
      <c r="E33" s="119">
        <v>-757.05481509000003</v>
      </c>
      <c r="F33" s="119">
        <v>-217.41944432</v>
      </c>
      <c r="G33" s="119">
        <v>-27.272492509999999</v>
      </c>
      <c r="H33" s="119">
        <v>-870.91098712999997</v>
      </c>
      <c r="I33" s="230">
        <v>17.149806569999999</v>
      </c>
      <c r="J33" s="119">
        <v>-27.278665310000001</v>
      </c>
      <c r="K33" s="119">
        <v>-149.07588118000001</v>
      </c>
      <c r="M33" s="8"/>
    </row>
    <row r="34" spans="1:13" s="3" customFormat="1" ht="12.75" customHeight="1" x14ac:dyDescent="0.2">
      <c r="A34" s="47" t="s">
        <v>242</v>
      </c>
      <c r="B34" s="119">
        <v>-233</v>
      </c>
      <c r="C34" s="119">
        <v>1057</v>
      </c>
      <c r="D34" s="58">
        <v>486.35601717999998</v>
      </c>
      <c r="E34" s="119">
        <v>-1815.3489900100001</v>
      </c>
      <c r="F34" s="119">
        <v>90.970279660000003</v>
      </c>
      <c r="G34" s="119">
        <v>117.01517074</v>
      </c>
      <c r="H34" s="119">
        <v>1090.33121493</v>
      </c>
      <c r="I34" s="230">
        <v>98.911189460000003</v>
      </c>
      <c r="J34" s="119">
        <v>117.88557414</v>
      </c>
      <c r="K34" s="119">
        <v>1313.2080833</v>
      </c>
      <c r="M34" s="8"/>
    </row>
    <row r="35" spans="1:13" s="3" customFormat="1" x14ac:dyDescent="0.2">
      <c r="A35" s="49" t="s">
        <v>22</v>
      </c>
      <c r="B35" s="150">
        <v>16145</v>
      </c>
      <c r="C35" s="150">
        <v>4306</v>
      </c>
      <c r="D35" s="67">
        <v>-32388.379712910544</v>
      </c>
      <c r="E35" s="150">
        <f>SUM(E29:E34)</f>
        <v>5044.2431207829177</v>
      </c>
      <c r="F35" s="150">
        <v>1.3264439735904006</v>
      </c>
      <c r="G35" s="150">
        <v>-3338.5663834141387</v>
      </c>
      <c r="H35" s="150">
        <v>2772.3999913413209</v>
      </c>
      <c r="I35" s="232">
        <v>154.90837232590525</v>
      </c>
      <c r="J35" s="150">
        <v>-3642.7154911751209</v>
      </c>
      <c r="K35" s="150">
        <v>5161.2383282860728</v>
      </c>
      <c r="M35" s="8"/>
    </row>
    <row r="36" spans="1:13" s="3" customFormat="1" x14ac:dyDescent="0.2">
      <c r="A36" s="50" t="s">
        <v>49</v>
      </c>
      <c r="B36" s="73">
        <v>59</v>
      </c>
      <c r="C36" s="73">
        <v>4</v>
      </c>
      <c r="D36" s="65">
        <v>-50.000453</v>
      </c>
      <c r="E36" s="73">
        <v>-23.283550999999999</v>
      </c>
      <c r="F36" s="73">
        <v>0</v>
      </c>
      <c r="G36" s="73">
        <v>0</v>
      </c>
      <c r="H36" s="73">
        <v>2.9031729999999998</v>
      </c>
      <c r="I36" s="229">
        <v>0</v>
      </c>
      <c r="J36" s="73">
        <v>0</v>
      </c>
      <c r="K36" s="73">
        <v>2.9031729999999998</v>
      </c>
      <c r="M36" s="8"/>
    </row>
    <row r="37" spans="1:13" x14ac:dyDescent="0.2">
      <c r="A37" s="51" t="s">
        <v>146</v>
      </c>
      <c r="B37" s="73">
        <v>-9</v>
      </c>
      <c r="C37" s="73">
        <v>311</v>
      </c>
      <c r="D37" s="65">
        <v>2035.1196098999999</v>
      </c>
      <c r="E37" s="73">
        <v>107.35778358</v>
      </c>
      <c r="F37" s="73">
        <v>-20.742118569999999</v>
      </c>
      <c r="G37" s="73">
        <v>22.191364459999999</v>
      </c>
      <c r="H37" s="73">
        <v>-291.65398335999998</v>
      </c>
      <c r="I37" s="229">
        <v>6.9118424300000001</v>
      </c>
      <c r="J37" s="73">
        <v>22.19136546</v>
      </c>
      <c r="K37" s="73">
        <v>-190.12001911999999</v>
      </c>
      <c r="M37" s="8"/>
    </row>
    <row r="38" spans="1:13" x14ac:dyDescent="0.2">
      <c r="A38" s="149" t="s">
        <v>228</v>
      </c>
      <c r="B38" s="119"/>
      <c r="C38" s="119"/>
      <c r="D38" s="58"/>
      <c r="E38" s="119">
        <v>6223.4786794499996</v>
      </c>
      <c r="F38" s="119">
        <v>1231.1509363217792</v>
      </c>
      <c r="G38" s="119">
        <v>1425.9410815197652</v>
      </c>
      <c r="H38" s="119">
        <v>10590.767794103878</v>
      </c>
      <c r="I38" s="230">
        <v>1174.9153123376141</v>
      </c>
      <c r="J38" s="119">
        <v>1210.4552585311317</v>
      </c>
      <c r="K38" s="119">
        <v>9627.2457192599995</v>
      </c>
      <c r="M38" s="8"/>
    </row>
    <row r="39" spans="1:13" x14ac:dyDescent="0.2">
      <c r="A39" s="149" t="s">
        <v>229</v>
      </c>
      <c r="B39" s="119"/>
      <c r="C39" s="119"/>
      <c r="D39" s="58"/>
      <c r="E39" s="119">
        <v>980.18225969999003</v>
      </c>
      <c r="F39" s="119">
        <v>136.43618461</v>
      </c>
      <c r="G39" s="119">
        <v>94.021906979999997</v>
      </c>
      <c r="H39" s="119">
        <v>471.56220044000003</v>
      </c>
      <c r="I39" s="230">
        <v>133.46728664</v>
      </c>
      <c r="J39" s="119">
        <v>221.00580592</v>
      </c>
      <c r="K39" s="119">
        <v>473.37112188999998</v>
      </c>
      <c r="M39" s="8"/>
    </row>
    <row r="40" spans="1:13" x14ac:dyDescent="0.2">
      <c r="A40" s="149" t="s">
        <v>230</v>
      </c>
      <c r="B40" s="119"/>
      <c r="C40" s="119"/>
      <c r="D40" s="58"/>
      <c r="E40" s="119">
        <v>1109.1607742799999</v>
      </c>
      <c r="F40" s="119">
        <v>161.44364997</v>
      </c>
      <c r="G40" s="119">
        <v>244.70401652999999</v>
      </c>
      <c r="H40" s="119">
        <v>1433.0133017999999</v>
      </c>
      <c r="I40" s="230">
        <v>161.44364988999999</v>
      </c>
      <c r="J40" s="119">
        <v>244.70401655000001</v>
      </c>
      <c r="K40" s="119">
        <v>1433.0133017999999</v>
      </c>
      <c r="M40" s="8"/>
    </row>
    <row r="41" spans="1:13" x14ac:dyDescent="0.2">
      <c r="A41" s="149" t="s">
        <v>231</v>
      </c>
      <c r="B41" s="188"/>
      <c r="C41" s="188"/>
      <c r="D41" s="187"/>
      <c r="E41" s="188">
        <v>2304.9842989200001</v>
      </c>
      <c r="F41" s="188">
        <v>522.78571725999996</v>
      </c>
      <c r="G41" s="188">
        <v>814.59186118000002</v>
      </c>
      <c r="H41" s="188">
        <v>5980.6133743299997</v>
      </c>
      <c r="I41" s="233">
        <v>522.78571718000001</v>
      </c>
      <c r="J41" s="188">
        <v>814.59186112999998</v>
      </c>
      <c r="K41" s="188">
        <v>5980.6133739899997</v>
      </c>
      <c r="M41" s="8"/>
    </row>
    <row r="42" spans="1:13" x14ac:dyDescent="0.2">
      <c r="A42" s="51" t="s">
        <v>53</v>
      </c>
      <c r="B42" s="73">
        <v>9494</v>
      </c>
      <c r="C42" s="73">
        <v>11147</v>
      </c>
      <c r="D42" s="65">
        <v>39978.458485760733</v>
      </c>
      <c r="E42" s="73">
        <f>SUM(E38:E41)</f>
        <v>10617.806012349991</v>
      </c>
      <c r="F42" s="73">
        <v>2051.8164881617795</v>
      </c>
      <c r="G42" s="73">
        <v>2579.2588662097651</v>
      </c>
      <c r="H42" s="73">
        <v>18475.956670673877</v>
      </c>
      <c r="I42" s="229">
        <v>1992.6119660476143</v>
      </c>
      <c r="J42" s="73">
        <v>2490.7569421311318</v>
      </c>
      <c r="K42" s="73">
        <v>17514.243516939998</v>
      </c>
      <c r="M42" s="8"/>
    </row>
    <row r="43" spans="1:13" x14ac:dyDescent="0.2">
      <c r="A43" s="51" t="s">
        <v>159</v>
      </c>
      <c r="B43" s="73">
        <v>488</v>
      </c>
      <c r="C43" s="73">
        <v>1697</v>
      </c>
      <c r="D43" s="65">
        <v>8897.6167878899996</v>
      </c>
      <c r="E43" s="73">
        <v>2806.1576575899999</v>
      </c>
      <c r="F43" s="73">
        <v>262.06872446</v>
      </c>
      <c r="G43" s="73">
        <v>-307.50323350999997</v>
      </c>
      <c r="H43" s="73">
        <v>1664.87697908</v>
      </c>
      <c r="I43" s="229">
        <v>35.404075710000001</v>
      </c>
      <c r="J43" s="73">
        <v>182.36220008999999</v>
      </c>
      <c r="K43" s="73">
        <v>1217.53481816</v>
      </c>
      <c r="M43" s="8"/>
    </row>
    <row r="44" spans="1:13" x14ac:dyDescent="0.2">
      <c r="A44" s="51" t="s">
        <v>160</v>
      </c>
      <c r="B44" s="73">
        <v>839</v>
      </c>
      <c r="C44" s="73">
        <v>39</v>
      </c>
      <c r="D44" s="65">
        <v>2544.1710603199999</v>
      </c>
      <c r="E44" s="73">
        <v>461.37747250000001</v>
      </c>
      <c r="F44" s="73">
        <v>25.6990628</v>
      </c>
      <c r="G44" s="73">
        <v>16.867912</v>
      </c>
      <c r="H44" s="73">
        <v>387.24240293999998</v>
      </c>
      <c r="I44" s="229">
        <v>25.699062820000002</v>
      </c>
      <c r="J44" s="73">
        <v>16.867912</v>
      </c>
      <c r="K44" s="73">
        <v>387.24240293999998</v>
      </c>
    </row>
    <row r="45" spans="1:13" x14ac:dyDescent="0.2">
      <c r="A45" s="51" t="s">
        <v>157</v>
      </c>
      <c r="B45" s="73">
        <v>-907</v>
      </c>
      <c r="C45" s="73">
        <v>113</v>
      </c>
      <c r="D45" s="65">
        <v>2631.6450710511831</v>
      </c>
      <c r="E45" s="73">
        <v>2439.6184416000001</v>
      </c>
      <c r="F45" s="73">
        <v>-63.2775301</v>
      </c>
      <c r="G45" s="73">
        <v>205.8439501</v>
      </c>
      <c r="H45" s="73">
        <v>1799.4743805400001</v>
      </c>
      <c r="I45" s="229">
        <v>-66.91376975</v>
      </c>
      <c r="J45" s="73">
        <v>199.845844</v>
      </c>
      <c r="K45" s="73">
        <v>1768.3796244099999</v>
      </c>
    </row>
    <row r="46" spans="1:13" x14ac:dyDescent="0.2">
      <c r="A46" s="127" t="s">
        <v>170</v>
      </c>
      <c r="B46" s="130">
        <v>-10</v>
      </c>
      <c r="C46" s="130">
        <v>-5</v>
      </c>
      <c r="D46" s="129">
        <v>-124.689829</v>
      </c>
      <c r="E46" s="130">
        <v>2021.994919</v>
      </c>
      <c r="F46" s="130">
        <v>60.327575000000003</v>
      </c>
      <c r="G46" s="130">
        <v>0</v>
      </c>
      <c r="H46" s="130">
        <v>55.511080999999997</v>
      </c>
      <c r="I46" s="234">
        <v>0</v>
      </c>
      <c r="J46" s="130">
        <v>0</v>
      </c>
      <c r="K46" s="130">
        <v>0</v>
      </c>
    </row>
    <row r="47" spans="1:13" x14ac:dyDescent="0.2">
      <c r="A47" s="74" t="s">
        <v>140</v>
      </c>
      <c r="B47" s="151">
        <v>46932</v>
      </c>
      <c r="C47" s="151">
        <v>55552</v>
      </c>
      <c r="D47" s="75">
        <v>62584.044424717031</v>
      </c>
      <c r="E47" s="151">
        <v>47225.713567807958</v>
      </c>
      <c r="F47" s="151">
        <v>2031.8043424750927</v>
      </c>
      <c r="G47" s="151">
        <v>2216.7171634356273</v>
      </c>
      <c r="H47" s="151">
        <v>37148.310260494298</v>
      </c>
      <c r="I47" s="235">
        <v>3703.8284844363975</v>
      </c>
      <c r="J47" s="151">
        <v>2740.4988720866272</v>
      </c>
      <c r="K47" s="151">
        <v>31103.885039878758</v>
      </c>
    </row>
    <row r="48" spans="1:13" ht="13.5" thickBot="1" x14ac:dyDescent="0.25">
      <c r="A48" s="1" t="s">
        <v>251</v>
      </c>
      <c r="B48" s="298"/>
      <c r="C48" s="298"/>
      <c r="D48" s="298"/>
      <c r="E48" s="298"/>
      <c r="F48" s="298"/>
      <c r="G48" s="298"/>
      <c r="H48" s="298"/>
      <c r="I48" s="298"/>
      <c r="J48" s="298"/>
      <c r="K48" s="298"/>
    </row>
    <row r="49" spans="1:12" x14ac:dyDescent="0.2">
      <c r="A49" s="31" t="s">
        <v>220</v>
      </c>
      <c r="B49" s="32"/>
      <c r="C49" s="32"/>
      <c r="D49" s="32"/>
      <c r="E49" s="62"/>
      <c r="F49" s="62"/>
      <c r="G49" s="62"/>
      <c r="H49" s="62"/>
      <c r="I49" s="62"/>
      <c r="J49" s="62"/>
      <c r="K49" s="43"/>
    </row>
    <row r="50" spans="1:12" x14ac:dyDescent="0.2">
      <c r="C50" s="10"/>
      <c r="D50" s="10"/>
      <c r="E50" s="10"/>
      <c r="F50" s="28"/>
      <c r="G50" s="28"/>
      <c r="H50" s="28"/>
      <c r="I50" s="10"/>
      <c r="J50" s="10"/>
      <c r="K50" s="10"/>
      <c r="L50" s="10"/>
    </row>
    <row r="51" spans="1:12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x14ac:dyDescent="0.2">
      <c r="C53" s="29"/>
      <c r="D53" s="10"/>
      <c r="E53" s="10"/>
      <c r="F53" s="10"/>
      <c r="G53" s="10"/>
      <c r="H53" s="10"/>
      <c r="I53" s="10"/>
      <c r="J53" s="10"/>
      <c r="K53" s="10"/>
      <c r="L53" s="10"/>
    </row>
    <row r="54" spans="1:12" x14ac:dyDescent="0.2">
      <c r="C54" s="29"/>
      <c r="D54" s="10"/>
      <c r="E54" s="10"/>
      <c r="F54" s="10"/>
      <c r="G54" s="10"/>
      <c r="H54" s="205"/>
      <c r="I54" s="10"/>
      <c r="J54" s="10"/>
      <c r="K54" s="10"/>
      <c r="L54" s="10"/>
    </row>
    <row r="55" spans="1:12" x14ac:dyDescent="0.2">
      <c r="C55" s="29"/>
      <c r="D55" s="10"/>
      <c r="E55" s="10"/>
      <c r="F55" s="10"/>
      <c r="G55" s="10"/>
      <c r="H55" s="28"/>
      <c r="I55" s="10"/>
      <c r="J55" s="10"/>
      <c r="K55" s="10"/>
      <c r="L55" s="10"/>
    </row>
    <row r="56" spans="1:12" x14ac:dyDescent="0.2">
      <c r="C56" s="29"/>
      <c r="D56" s="10"/>
      <c r="E56" s="10"/>
      <c r="F56" s="10"/>
      <c r="G56" s="10"/>
      <c r="H56" s="28"/>
      <c r="I56" s="10"/>
      <c r="J56" s="10"/>
      <c r="K56" s="10"/>
      <c r="L56" s="10"/>
    </row>
    <row r="57" spans="1:12" x14ac:dyDescent="0.2">
      <c r="C57" s="29"/>
      <c r="D57" s="10"/>
      <c r="E57" s="10"/>
      <c r="F57" s="10"/>
      <c r="G57" s="10"/>
      <c r="H57" s="10"/>
      <c r="I57" s="10"/>
      <c r="J57" s="10"/>
      <c r="K57" s="10"/>
      <c r="L57" s="10"/>
    </row>
    <row r="58" spans="1:12" x14ac:dyDescent="0.2">
      <c r="C58" s="29"/>
      <c r="D58" s="10"/>
      <c r="E58" s="10"/>
      <c r="F58" s="10"/>
      <c r="G58" s="10"/>
      <c r="H58" s="10"/>
      <c r="I58" s="10"/>
      <c r="J58" s="10"/>
      <c r="K58" s="10"/>
      <c r="L58" s="10"/>
    </row>
    <row r="59" spans="1:12" x14ac:dyDescent="0.2">
      <c r="C59" s="29"/>
      <c r="D59" s="10"/>
      <c r="E59" s="10"/>
      <c r="F59" s="10"/>
      <c r="G59" s="10"/>
      <c r="H59" s="10"/>
      <c r="I59" s="10"/>
      <c r="J59" s="10"/>
      <c r="K59" s="10"/>
      <c r="L59" s="10"/>
    </row>
    <row r="60" spans="1:12" x14ac:dyDescent="0.2">
      <c r="C60" s="29"/>
      <c r="D60" s="10"/>
      <c r="E60" s="10"/>
      <c r="F60" s="10"/>
      <c r="G60" s="10"/>
      <c r="H60" s="10"/>
      <c r="I60" s="10"/>
      <c r="J60" s="10"/>
      <c r="K60" s="10"/>
      <c r="L60" s="10"/>
    </row>
    <row r="61" spans="1:12" x14ac:dyDescent="0.2">
      <c r="C61" s="29"/>
      <c r="D61" s="10"/>
      <c r="E61" s="10"/>
      <c r="F61" s="10"/>
      <c r="G61" s="10"/>
      <c r="H61" s="10"/>
      <c r="I61" s="10"/>
      <c r="J61" s="10"/>
      <c r="K61" s="10"/>
      <c r="L61" s="10"/>
    </row>
    <row r="62" spans="1:12" x14ac:dyDescent="0.2">
      <c r="C62" s="29"/>
      <c r="D62" s="10"/>
      <c r="E62" s="10"/>
      <c r="F62" s="10"/>
      <c r="G62" s="10"/>
      <c r="H62" s="10"/>
      <c r="I62" s="10"/>
      <c r="J62" s="10"/>
      <c r="K62" s="10"/>
      <c r="L62" s="10"/>
    </row>
    <row r="63" spans="1:12" x14ac:dyDescent="0.2">
      <c r="C63" s="29"/>
      <c r="D63" s="10"/>
      <c r="E63" s="10"/>
      <c r="F63" s="10"/>
      <c r="G63" s="10"/>
      <c r="H63" s="10"/>
      <c r="I63" s="10"/>
      <c r="J63" s="10"/>
      <c r="K63" s="10"/>
      <c r="L63" s="10"/>
    </row>
    <row r="64" spans="1:12" x14ac:dyDescent="0.2">
      <c r="C64" s="29"/>
      <c r="D64" s="10"/>
      <c r="E64" s="10"/>
      <c r="F64" s="10"/>
      <c r="G64" s="10"/>
      <c r="H64" s="10"/>
      <c r="I64" s="10"/>
      <c r="J64" s="10"/>
      <c r="K64" s="10"/>
      <c r="L64" s="10"/>
    </row>
    <row r="65" spans="3:12" x14ac:dyDescent="0.2">
      <c r="C65" s="29"/>
      <c r="D65" s="10"/>
      <c r="E65" s="10"/>
      <c r="F65" s="10"/>
      <c r="G65" s="10"/>
      <c r="H65" s="10"/>
      <c r="I65" s="10"/>
      <c r="J65" s="10"/>
      <c r="K65" s="10"/>
      <c r="L65" s="10"/>
    </row>
    <row r="66" spans="3:12" x14ac:dyDescent="0.2">
      <c r="C66" s="29"/>
      <c r="D66" s="10"/>
      <c r="E66" s="10"/>
      <c r="F66" s="10"/>
      <c r="G66" s="10"/>
      <c r="H66" s="10"/>
      <c r="I66" s="10"/>
      <c r="J66" s="10"/>
      <c r="K66" s="10"/>
      <c r="L66" s="10"/>
    </row>
    <row r="67" spans="3:12" x14ac:dyDescent="0.2">
      <c r="C67" s="29"/>
      <c r="D67" s="10"/>
      <c r="E67" s="10"/>
      <c r="F67" s="10"/>
      <c r="G67" s="10"/>
      <c r="H67" s="10"/>
      <c r="I67" s="10"/>
      <c r="J67" s="10"/>
      <c r="K67" s="10"/>
      <c r="L67" s="10"/>
    </row>
    <row r="68" spans="3:12" x14ac:dyDescent="0.2">
      <c r="C68" s="29"/>
      <c r="D68" s="10"/>
      <c r="E68" s="10"/>
      <c r="F68" s="10"/>
      <c r="G68" s="10"/>
      <c r="H68" s="10"/>
      <c r="I68" s="10"/>
      <c r="J68" s="10"/>
      <c r="K68" s="10"/>
      <c r="L68" s="10"/>
    </row>
    <row r="69" spans="3:12" x14ac:dyDescent="0.2">
      <c r="C69" s="29"/>
      <c r="D69" s="10"/>
      <c r="E69" s="10"/>
      <c r="F69" s="10"/>
      <c r="G69" s="10"/>
      <c r="H69" s="10"/>
      <c r="I69" s="10"/>
      <c r="J69" s="10"/>
      <c r="K69" s="10"/>
      <c r="L69" s="10"/>
    </row>
    <row r="70" spans="3:12" x14ac:dyDescent="0.2">
      <c r="C70" s="29"/>
      <c r="D70" s="10"/>
      <c r="E70" s="10"/>
      <c r="F70" s="10"/>
      <c r="G70" s="10"/>
      <c r="H70" s="10"/>
      <c r="I70" s="10"/>
      <c r="J70" s="10"/>
      <c r="K70" s="10"/>
      <c r="L70" s="10"/>
    </row>
    <row r="71" spans="3:12" x14ac:dyDescent="0.2">
      <c r="C71" s="29"/>
      <c r="D71" s="10"/>
      <c r="E71" s="10"/>
      <c r="F71" s="10"/>
      <c r="G71" s="10"/>
      <c r="H71" s="10"/>
      <c r="I71" s="10"/>
      <c r="J71" s="10"/>
      <c r="K71" s="10"/>
      <c r="L71" s="10"/>
    </row>
    <row r="72" spans="3:12" x14ac:dyDescent="0.2">
      <c r="C72" s="29"/>
      <c r="D72" s="10"/>
      <c r="E72" s="10"/>
      <c r="F72" s="10"/>
      <c r="G72" s="10"/>
      <c r="H72" s="10"/>
      <c r="I72" s="10"/>
      <c r="J72" s="10"/>
      <c r="K72" s="10"/>
      <c r="L72" s="10"/>
    </row>
    <row r="73" spans="3:12" x14ac:dyDescent="0.2">
      <c r="C73" s="29"/>
      <c r="D73" s="10"/>
      <c r="E73" s="10"/>
      <c r="F73" s="10"/>
      <c r="G73" s="10"/>
      <c r="H73" s="10"/>
      <c r="I73" s="10"/>
      <c r="J73" s="10"/>
      <c r="K73" s="10"/>
      <c r="L73" s="10"/>
    </row>
    <row r="74" spans="3:12" x14ac:dyDescent="0.2">
      <c r="C74" s="29"/>
      <c r="D74" s="10"/>
      <c r="E74" s="10"/>
      <c r="F74" s="10"/>
      <c r="G74" s="10"/>
      <c r="H74" s="10"/>
      <c r="I74" s="10"/>
      <c r="J74" s="10"/>
      <c r="K74" s="10"/>
      <c r="L74" s="10"/>
    </row>
    <row r="75" spans="3:12" x14ac:dyDescent="0.2">
      <c r="C75" s="29"/>
      <c r="D75" s="10"/>
      <c r="E75" s="10"/>
      <c r="F75" s="10"/>
      <c r="G75" s="10"/>
      <c r="H75" s="10"/>
      <c r="I75" s="10"/>
      <c r="J75" s="10"/>
      <c r="K75" s="10"/>
      <c r="L75" s="10"/>
    </row>
    <row r="76" spans="3:12" x14ac:dyDescent="0.2">
      <c r="C76" s="29"/>
      <c r="D76" s="10"/>
      <c r="E76" s="10"/>
      <c r="F76" s="10"/>
      <c r="G76" s="10"/>
      <c r="H76" s="10"/>
      <c r="I76" s="10"/>
      <c r="J76" s="10"/>
      <c r="K76" s="10"/>
      <c r="L76" s="10"/>
    </row>
    <row r="77" spans="3:12" x14ac:dyDescent="0.2">
      <c r="C77" s="29"/>
      <c r="D77" s="10"/>
      <c r="E77" s="10"/>
      <c r="F77" s="10"/>
      <c r="G77" s="10"/>
      <c r="H77" s="10"/>
      <c r="I77" s="10"/>
      <c r="J77" s="10"/>
      <c r="K77" s="10"/>
      <c r="L77" s="10"/>
    </row>
    <row r="78" spans="3:12" x14ac:dyDescent="0.2">
      <c r="C78" s="29"/>
      <c r="D78" s="10"/>
      <c r="E78" s="10"/>
      <c r="I78" s="10"/>
      <c r="J78" s="10"/>
      <c r="K78" s="10"/>
      <c r="L78" s="10"/>
    </row>
    <row r="79" spans="3:12" x14ac:dyDescent="0.2">
      <c r="I79" s="10"/>
      <c r="J79" s="10"/>
      <c r="K79" s="10"/>
      <c r="L79" s="10"/>
    </row>
  </sheetData>
  <mergeCells count="3">
    <mergeCell ref="A2:H2"/>
    <mergeCell ref="A1:H1"/>
    <mergeCell ref="I2:K2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K48"/>
  <sheetViews>
    <sheetView zoomScale="85" zoomScaleNormal="85" workbookViewId="0">
      <selection activeCell="A7" sqref="A7"/>
    </sheetView>
  </sheetViews>
  <sheetFormatPr defaultColWidth="11.42578125" defaultRowHeight="12.75" x14ac:dyDescent="0.2"/>
  <cols>
    <col min="1" max="1" width="42.28515625" style="1" customWidth="1"/>
    <col min="2" max="2" width="11" style="1" customWidth="1"/>
    <col min="3" max="6" width="11.42578125" style="1" customWidth="1"/>
    <col min="7" max="7" width="12.5703125" style="1" customWidth="1"/>
    <col min="8" max="8" width="13.28515625" style="1" customWidth="1"/>
    <col min="9" max="16384" width="11.42578125" style="1"/>
  </cols>
  <sheetData>
    <row r="1" spans="1:9" ht="28.5" customHeight="1" x14ac:dyDescent="0.2">
      <c r="A1" s="344" t="s">
        <v>193</v>
      </c>
      <c r="B1" s="344"/>
      <c r="C1" s="344"/>
      <c r="D1" s="344"/>
      <c r="E1" s="344"/>
      <c r="F1" s="344"/>
      <c r="G1" s="344"/>
      <c r="H1" s="345"/>
    </row>
    <row r="2" spans="1:9" x14ac:dyDescent="0.2">
      <c r="A2" s="63"/>
      <c r="B2" s="64">
        <v>2014</v>
      </c>
      <c r="C2" s="133">
        <v>2015</v>
      </c>
      <c r="D2" s="133">
        <v>2016</v>
      </c>
      <c r="E2" s="133">
        <v>2017</v>
      </c>
      <c r="F2" s="133">
        <v>2018</v>
      </c>
      <c r="G2" s="133" t="s">
        <v>259</v>
      </c>
      <c r="H2" s="133" t="s">
        <v>261</v>
      </c>
    </row>
    <row r="3" spans="1:9" x14ac:dyDescent="0.2">
      <c r="A3" s="51" t="s">
        <v>31</v>
      </c>
      <c r="B3" s="65">
        <v>30</v>
      </c>
      <c r="C3" s="65">
        <v>31</v>
      </c>
      <c r="D3" s="65">
        <v>30</v>
      </c>
      <c r="E3" s="65">
        <v>44</v>
      </c>
      <c r="F3" s="65">
        <v>45</v>
      </c>
      <c r="G3" s="65">
        <v>46</v>
      </c>
      <c r="H3" s="65">
        <v>46</v>
      </c>
    </row>
    <row r="4" spans="1:9" x14ac:dyDescent="0.2">
      <c r="A4" s="149" t="s">
        <v>192</v>
      </c>
      <c r="B4" s="58">
        <v>1</v>
      </c>
      <c r="C4" s="58">
        <v>1</v>
      </c>
      <c r="D4" s="58">
        <v>1</v>
      </c>
      <c r="E4" s="58">
        <v>1</v>
      </c>
      <c r="F4" s="58">
        <v>1</v>
      </c>
      <c r="G4" s="58">
        <v>1</v>
      </c>
      <c r="H4" s="58">
        <v>1</v>
      </c>
    </row>
    <row r="5" spans="1:9" x14ac:dyDescent="0.2">
      <c r="A5" s="66" t="s">
        <v>32</v>
      </c>
      <c r="B5" s="58">
        <v>1</v>
      </c>
      <c r="C5" s="58">
        <v>1</v>
      </c>
      <c r="D5" s="58">
        <v>1</v>
      </c>
      <c r="E5" s="58">
        <v>1</v>
      </c>
      <c r="F5" s="58">
        <v>1</v>
      </c>
      <c r="G5" s="58">
        <v>2</v>
      </c>
      <c r="H5" s="58">
        <v>2</v>
      </c>
    </row>
    <row r="6" spans="1:9" x14ac:dyDescent="0.2">
      <c r="A6" s="66" t="s">
        <v>50</v>
      </c>
      <c r="B6" s="58">
        <v>27</v>
      </c>
      <c r="C6" s="58">
        <v>31</v>
      </c>
      <c r="D6" s="58">
        <v>30</v>
      </c>
      <c r="E6" s="58">
        <v>43</v>
      </c>
      <c r="F6" s="58">
        <v>42</v>
      </c>
      <c r="G6" s="58">
        <v>44</v>
      </c>
      <c r="H6" s="58">
        <v>45</v>
      </c>
    </row>
    <row r="7" spans="1:9" x14ac:dyDescent="0.2">
      <c r="A7" s="66" t="s">
        <v>33</v>
      </c>
      <c r="B7" s="58">
        <v>6</v>
      </c>
      <c r="C7" s="58">
        <v>6</v>
      </c>
      <c r="D7" s="58">
        <v>3</v>
      </c>
      <c r="E7" s="58">
        <v>3</v>
      </c>
      <c r="F7" s="58">
        <v>3</v>
      </c>
      <c r="G7" s="58">
        <v>3</v>
      </c>
      <c r="H7" s="58">
        <v>3</v>
      </c>
    </row>
    <row r="8" spans="1:9" x14ac:dyDescent="0.2">
      <c r="A8" s="66" t="s">
        <v>34</v>
      </c>
      <c r="B8" s="58">
        <v>37</v>
      </c>
      <c r="C8" s="58">
        <v>38</v>
      </c>
      <c r="D8" s="58">
        <v>36</v>
      </c>
      <c r="E8" s="58">
        <v>47</v>
      </c>
      <c r="F8" s="58">
        <v>47</v>
      </c>
      <c r="G8" s="58">
        <v>46</v>
      </c>
      <c r="H8" s="58">
        <v>46</v>
      </c>
    </row>
    <row r="9" spans="1:9" x14ac:dyDescent="0.2">
      <c r="A9" s="66" t="s">
        <v>35</v>
      </c>
      <c r="B9" s="58">
        <v>12</v>
      </c>
      <c r="C9" s="58">
        <v>12</v>
      </c>
      <c r="D9" s="58">
        <v>12</v>
      </c>
      <c r="E9" s="58">
        <v>16</v>
      </c>
      <c r="F9" s="58">
        <v>15</v>
      </c>
      <c r="G9" s="58">
        <v>15</v>
      </c>
      <c r="H9" s="58">
        <v>15</v>
      </c>
    </row>
    <row r="10" spans="1:9" x14ac:dyDescent="0.2">
      <c r="A10" s="66" t="s">
        <v>36</v>
      </c>
      <c r="B10" s="58">
        <v>84</v>
      </c>
      <c r="C10" s="58">
        <v>96</v>
      </c>
      <c r="D10" s="58">
        <v>102</v>
      </c>
      <c r="E10" s="58">
        <v>142</v>
      </c>
      <c r="F10" s="58">
        <v>150</v>
      </c>
      <c r="G10" s="58">
        <v>159</v>
      </c>
      <c r="H10" s="58">
        <v>162</v>
      </c>
    </row>
    <row r="11" spans="1:9" x14ac:dyDescent="0.2">
      <c r="A11" s="66" t="s">
        <v>37</v>
      </c>
      <c r="B11" s="58">
        <v>2</v>
      </c>
      <c r="C11" s="58">
        <v>1</v>
      </c>
      <c r="D11" s="58">
        <v>1</v>
      </c>
      <c r="E11" s="58">
        <v>1</v>
      </c>
      <c r="F11" s="58">
        <v>1</v>
      </c>
      <c r="G11" s="58">
        <v>1</v>
      </c>
      <c r="H11" s="58">
        <v>1</v>
      </c>
    </row>
    <row r="12" spans="1:9" x14ac:dyDescent="0.2">
      <c r="A12" s="66" t="s">
        <v>51</v>
      </c>
      <c r="B12" s="58">
        <v>1</v>
      </c>
      <c r="C12" s="58">
        <v>1</v>
      </c>
      <c r="D12" s="58">
        <v>1</v>
      </c>
      <c r="E12" s="58">
        <v>1</v>
      </c>
      <c r="F12" s="58">
        <v>1</v>
      </c>
      <c r="G12" s="58">
        <v>1</v>
      </c>
      <c r="H12" s="58">
        <v>1</v>
      </c>
      <c r="I12" s="57"/>
    </row>
    <row r="13" spans="1:9" x14ac:dyDescent="0.2">
      <c r="A13" s="66" t="s">
        <v>38</v>
      </c>
      <c r="B13" s="58">
        <v>10</v>
      </c>
      <c r="C13" s="58">
        <v>11</v>
      </c>
      <c r="D13" s="58">
        <v>10</v>
      </c>
      <c r="E13" s="58">
        <v>11</v>
      </c>
      <c r="F13" s="58">
        <v>11</v>
      </c>
      <c r="G13" s="58">
        <v>11</v>
      </c>
      <c r="H13" s="58">
        <v>11</v>
      </c>
    </row>
    <row r="14" spans="1:9" x14ac:dyDescent="0.2">
      <c r="A14" s="66" t="s">
        <v>39</v>
      </c>
      <c r="B14" s="58">
        <v>4</v>
      </c>
      <c r="C14" s="58">
        <v>4</v>
      </c>
      <c r="D14" s="58">
        <v>4</v>
      </c>
      <c r="E14" s="58">
        <v>4</v>
      </c>
      <c r="F14" s="58">
        <v>4</v>
      </c>
      <c r="G14" s="58">
        <v>4</v>
      </c>
      <c r="H14" s="58">
        <v>4</v>
      </c>
    </row>
    <row r="15" spans="1:9" x14ac:dyDescent="0.2">
      <c r="A15" s="66" t="s">
        <v>40</v>
      </c>
      <c r="B15" s="58">
        <v>3</v>
      </c>
      <c r="C15" s="58">
        <v>3</v>
      </c>
      <c r="D15" s="58">
        <v>3</v>
      </c>
      <c r="E15" s="58">
        <v>3</v>
      </c>
      <c r="F15" s="58">
        <v>3</v>
      </c>
      <c r="G15" s="58">
        <v>3</v>
      </c>
      <c r="H15" s="58">
        <v>4</v>
      </c>
    </row>
    <row r="16" spans="1:9" x14ac:dyDescent="0.2">
      <c r="A16" s="66" t="s">
        <v>41</v>
      </c>
      <c r="B16" s="58">
        <v>6</v>
      </c>
      <c r="C16" s="58">
        <v>6</v>
      </c>
      <c r="D16" s="58">
        <v>3</v>
      </c>
      <c r="E16" s="58">
        <v>3</v>
      </c>
      <c r="F16" s="58">
        <v>3</v>
      </c>
      <c r="G16" s="58">
        <v>3</v>
      </c>
      <c r="H16" s="58">
        <v>3</v>
      </c>
    </row>
    <row r="17" spans="1:9" x14ac:dyDescent="0.2">
      <c r="A17" s="66" t="s">
        <v>42</v>
      </c>
      <c r="B17" s="58">
        <v>22</v>
      </c>
      <c r="C17" s="58">
        <v>24</v>
      </c>
      <c r="D17" s="58">
        <v>23</v>
      </c>
      <c r="E17" s="58">
        <v>28</v>
      </c>
      <c r="F17" s="58">
        <v>28</v>
      </c>
      <c r="G17" s="58">
        <v>28</v>
      </c>
      <c r="H17" s="58">
        <v>28</v>
      </c>
    </row>
    <row r="18" spans="1:9" x14ac:dyDescent="0.2">
      <c r="A18" s="66" t="s">
        <v>43</v>
      </c>
      <c r="B18" s="58">
        <v>9</v>
      </c>
      <c r="C18" s="58">
        <v>9</v>
      </c>
      <c r="D18" s="58">
        <v>9</v>
      </c>
      <c r="E18" s="58">
        <v>7</v>
      </c>
      <c r="F18" s="58">
        <v>7</v>
      </c>
      <c r="G18" s="58">
        <v>7</v>
      </c>
      <c r="H18" s="58">
        <v>7</v>
      </c>
    </row>
    <row r="19" spans="1:9" x14ac:dyDescent="0.2">
      <c r="A19" s="66" t="s">
        <v>44</v>
      </c>
      <c r="B19" s="58">
        <v>2</v>
      </c>
      <c r="C19" s="58">
        <v>2</v>
      </c>
      <c r="D19" s="58">
        <v>2</v>
      </c>
      <c r="E19" s="58">
        <v>3</v>
      </c>
      <c r="F19" s="58">
        <v>3</v>
      </c>
      <c r="G19" s="58">
        <v>3</v>
      </c>
      <c r="H19" s="58">
        <v>3</v>
      </c>
    </row>
    <row r="20" spans="1:9" x14ac:dyDescent="0.2">
      <c r="A20" s="66" t="s">
        <v>45</v>
      </c>
      <c r="B20" s="58">
        <v>4</v>
      </c>
      <c r="C20" s="58">
        <v>4</v>
      </c>
      <c r="D20" s="58">
        <v>4</v>
      </c>
      <c r="E20" s="58">
        <v>3</v>
      </c>
      <c r="F20" s="58">
        <v>3</v>
      </c>
      <c r="G20" s="58">
        <v>3</v>
      </c>
      <c r="H20" s="58">
        <v>3</v>
      </c>
    </row>
    <row r="21" spans="1:9" x14ac:dyDescent="0.2">
      <c r="A21" s="66" t="s">
        <v>158</v>
      </c>
      <c r="B21" s="58">
        <v>5</v>
      </c>
      <c r="C21" s="58">
        <v>5</v>
      </c>
      <c r="D21" s="58">
        <v>7</v>
      </c>
      <c r="E21" s="58">
        <v>15</v>
      </c>
      <c r="F21" s="58">
        <v>15</v>
      </c>
      <c r="G21" s="58">
        <v>16</v>
      </c>
      <c r="H21" s="58">
        <v>16</v>
      </c>
    </row>
    <row r="22" spans="1:9" x14ac:dyDescent="0.2">
      <c r="A22" s="51" t="s">
        <v>20</v>
      </c>
      <c r="B22" s="67">
        <v>236</v>
      </c>
      <c r="C22" s="67">
        <v>255</v>
      </c>
      <c r="D22" s="67">
        <v>252</v>
      </c>
      <c r="E22" s="67">
        <v>332</v>
      </c>
      <c r="F22" s="67">
        <f>SUM(F4:F21)</f>
        <v>338</v>
      </c>
      <c r="G22" s="67">
        <v>350</v>
      </c>
      <c r="H22" s="67">
        <f>SUM(H4:H21)</f>
        <v>355</v>
      </c>
    </row>
    <row r="23" spans="1:9" x14ac:dyDescent="0.2">
      <c r="A23" s="66" t="s">
        <v>62</v>
      </c>
      <c r="B23" s="58">
        <v>23</v>
      </c>
      <c r="C23" s="58">
        <v>20</v>
      </c>
      <c r="D23" s="58">
        <v>21</v>
      </c>
      <c r="E23" s="58">
        <v>27</v>
      </c>
      <c r="F23" s="58">
        <v>28</v>
      </c>
      <c r="G23" s="58">
        <v>29</v>
      </c>
      <c r="H23" s="58">
        <v>29</v>
      </c>
      <c r="I23" s="8"/>
    </row>
    <row r="24" spans="1:9" x14ac:dyDescent="0.2">
      <c r="A24" s="66" t="s">
        <v>63</v>
      </c>
      <c r="B24" s="58">
        <v>9</v>
      </c>
      <c r="C24" s="58">
        <v>9</v>
      </c>
      <c r="D24" s="58">
        <v>9</v>
      </c>
      <c r="E24" s="58">
        <v>15</v>
      </c>
      <c r="F24" s="58">
        <v>15</v>
      </c>
      <c r="G24" s="58">
        <v>16</v>
      </c>
      <c r="H24" s="58">
        <v>16</v>
      </c>
    </row>
    <row r="25" spans="1:9" x14ac:dyDescent="0.2">
      <c r="A25" s="66" t="s">
        <v>64</v>
      </c>
      <c r="B25" s="58">
        <v>33</v>
      </c>
      <c r="C25" s="58">
        <v>35</v>
      </c>
      <c r="D25" s="58">
        <v>38</v>
      </c>
      <c r="E25" s="58">
        <v>45</v>
      </c>
      <c r="F25" s="58">
        <v>45</v>
      </c>
      <c r="G25" s="58">
        <v>45</v>
      </c>
      <c r="H25" s="58">
        <v>45</v>
      </c>
    </row>
    <row r="26" spans="1:9" x14ac:dyDescent="0.2">
      <c r="A26" s="66" t="s">
        <v>52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</row>
    <row r="27" spans="1:9" x14ac:dyDescent="0.2">
      <c r="A27" s="51" t="s">
        <v>21</v>
      </c>
      <c r="B27" s="67">
        <v>66</v>
      </c>
      <c r="C27" s="67">
        <v>65</v>
      </c>
      <c r="D27" s="67">
        <v>68</v>
      </c>
      <c r="E27" s="67">
        <v>88</v>
      </c>
      <c r="F27" s="67">
        <f>SUM(F23:F26)</f>
        <v>89</v>
      </c>
      <c r="G27" s="67">
        <v>91</v>
      </c>
      <c r="H27" s="67">
        <f>SUM(H23:H26)</f>
        <v>91</v>
      </c>
    </row>
    <row r="28" spans="1:9" x14ac:dyDescent="0.2">
      <c r="A28" s="66" t="s">
        <v>46</v>
      </c>
      <c r="B28" s="58">
        <v>29</v>
      </c>
      <c r="C28" s="58">
        <v>28</v>
      </c>
      <c r="D28" s="58">
        <v>31</v>
      </c>
      <c r="E28" s="58">
        <v>40</v>
      </c>
      <c r="F28" s="58">
        <v>40</v>
      </c>
      <c r="G28" s="58">
        <v>39</v>
      </c>
      <c r="H28" s="58">
        <v>39</v>
      </c>
    </row>
    <row r="29" spans="1:9" x14ac:dyDescent="0.2">
      <c r="A29" s="66" t="s">
        <v>65</v>
      </c>
      <c r="B29" s="58">
        <v>23</v>
      </c>
      <c r="C29" s="58">
        <v>26</v>
      </c>
      <c r="D29" s="58">
        <v>28</v>
      </c>
      <c r="E29" s="58">
        <v>45</v>
      </c>
      <c r="F29" s="58">
        <v>45</v>
      </c>
      <c r="G29" s="58">
        <v>46</v>
      </c>
      <c r="H29" s="58">
        <v>46</v>
      </c>
    </row>
    <row r="30" spans="1:9" x14ac:dyDescent="0.2">
      <c r="A30" s="66" t="s">
        <v>48</v>
      </c>
      <c r="B30" s="58">
        <v>28</v>
      </c>
      <c r="C30" s="58">
        <v>30</v>
      </c>
      <c r="D30" s="58">
        <v>28</v>
      </c>
      <c r="E30" s="58">
        <v>47</v>
      </c>
      <c r="F30" s="58">
        <v>45</v>
      </c>
      <c r="G30" s="58">
        <v>45</v>
      </c>
      <c r="H30" s="58">
        <v>45</v>
      </c>
    </row>
    <row r="31" spans="1:9" x14ac:dyDescent="0.2">
      <c r="A31" s="66" t="s">
        <v>147</v>
      </c>
      <c r="B31" s="58">
        <v>15</v>
      </c>
      <c r="C31" s="58">
        <v>25</v>
      </c>
      <c r="D31" s="58">
        <v>25</v>
      </c>
      <c r="E31" s="58">
        <v>30</v>
      </c>
      <c r="F31" s="58">
        <v>30</v>
      </c>
      <c r="G31" s="58">
        <v>30</v>
      </c>
      <c r="H31" s="58">
        <v>30</v>
      </c>
    </row>
    <row r="32" spans="1:9" x14ac:dyDescent="0.2">
      <c r="A32" s="66" t="s">
        <v>155</v>
      </c>
      <c r="B32" s="58">
        <v>8</v>
      </c>
      <c r="C32" s="58">
        <v>10</v>
      </c>
      <c r="D32" s="58">
        <v>10</v>
      </c>
      <c r="E32" s="58">
        <v>11</v>
      </c>
      <c r="F32" s="58">
        <v>10</v>
      </c>
      <c r="G32" s="58">
        <v>10</v>
      </c>
      <c r="H32" s="58">
        <v>10</v>
      </c>
    </row>
    <row r="33" spans="1:11" x14ac:dyDescent="0.2">
      <c r="A33" s="66" t="s">
        <v>162</v>
      </c>
      <c r="B33" s="58">
        <v>1</v>
      </c>
      <c r="C33" s="58">
        <v>1</v>
      </c>
      <c r="D33" s="58">
        <v>4</v>
      </c>
      <c r="E33" s="58">
        <v>6</v>
      </c>
      <c r="F33" s="58">
        <v>9</v>
      </c>
      <c r="G33" s="58">
        <v>10</v>
      </c>
      <c r="H33" s="58">
        <v>10</v>
      </c>
    </row>
    <row r="34" spans="1:11" x14ac:dyDescent="0.2">
      <c r="A34" s="68" t="s">
        <v>22</v>
      </c>
      <c r="B34" s="65">
        <v>104</v>
      </c>
      <c r="C34" s="65">
        <v>120</v>
      </c>
      <c r="D34" s="65">
        <v>126</v>
      </c>
      <c r="E34" s="65">
        <v>179</v>
      </c>
      <c r="F34" s="65">
        <f>SUM(F28:F33)</f>
        <v>179</v>
      </c>
      <c r="G34" s="65">
        <v>180</v>
      </c>
      <c r="H34" s="65">
        <f>SUM(H28:H33)</f>
        <v>180</v>
      </c>
    </row>
    <row r="35" spans="1:11" x14ac:dyDescent="0.2">
      <c r="A35" s="68" t="s">
        <v>49</v>
      </c>
      <c r="B35" s="65">
        <v>1</v>
      </c>
      <c r="C35" s="65">
        <v>1</v>
      </c>
      <c r="D35" s="65">
        <v>1</v>
      </c>
      <c r="E35" s="65">
        <v>1</v>
      </c>
      <c r="F35" s="65">
        <v>1</v>
      </c>
      <c r="G35" s="65">
        <v>1</v>
      </c>
      <c r="H35" s="65">
        <v>1</v>
      </c>
    </row>
    <row r="36" spans="1:11" x14ac:dyDescent="0.2">
      <c r="A36" s="51" t="s">
        <v>146</v>
      </c>
      <c r="B36" s="65">
        <v>1</v>
      </c>
      <c r="C36" s="65">
        <v>1</v>
      </c>
      <c r="D36" s="65">
        <v>1</v>
      </c>
      <c r="E36" s="65">
        <v>6</v>
      </c>
      <c r="F36" s="65">
        <v>6</v>
      </c>
      <c r="G36" s="65">
        <v>6</v>
      </c>
      <c r="H36" s="65">
        <v>6</v>
      </c>
    </row>
    <row r="37" spans="1:11" x14ac:dyDescent="0.2">
      <c r="A37" s="148" t="s">
        <v>228</v>
      </c>
      <c r="B37" s="58"/>
      <c r="C37" s="58"/>
      <c r="D37" s="58"/>
      <c r="E37" s="58"/>
      <c r="F37" s="58">
        <v>47</v>
      </c>
      <c r="G37" s="58">
        <v>50</v>
      </c>
      <c r="H37" s="58">
        <v>50</v>
      </c>
    </row>
    <row r="38" spans="1:11" x14ac:dyDescent="0.2">
      <c r="A38" s="148" t="s">
        <v>229</v>
      </c>
      <c r="B38" s="58"/>
      <c r="C38" s="58"/>
      <c r="D38" s="58"/>
      <c r="E38" s="58"/>
      <c r="F38" s="58">
        <v>12</v>
      </c>
      <c r="G38" s="58">
        <v>12</v>
      </c>
      <c r="H38" s="58">
        <v>12</v>
      </c>
    </row>
    <row r="39" spans="1:11" x14ac:dyDescent="0.2">
      <c r="A39" s="148" t="s">
        <v>230</v>
      </c>
      <c r="B39" s="58"/>
      <c r="C39" s="58"/>
      <c r="D39" s="58"/>
      <c r="E39" s="58"/>
      <c r="F39" s="58">
        <v>28</v>
      </c>
      <c r="G39" s="58">
        <v>29</v>
      </c>
      <c r="H39" s="58">
        <v>29</v>
      </c>
    </row>
    <row r="40" spans="1:11" x14ac:dyDescent="0.2">
      <c r="A40" s="186" t="s">
        <v>231</v>
      </c>
      <c r="B40" s="58"/>
      <c r="C40" s="58"/>
      <c r="D40" s="58"/>
      <c r="E40" s="58"/>
      <c r="F40" s="58">
        <v>31</v>
      </c>
      <c r="G40" s="58">
        <v>33</v>
      </c>
      <c r="H40" s="58">
        <v>33</v>
      </c>
    </row>
    <row r="41" spans="1:11" x14ac:dyDescent="0.2">
      <c r="A41" s="51" t="s">
        <v>53</v>
      </c>
      <c r="B41" s="65">
        <v>43</v>
      </c>
      <c r="C41" s="65">
        <v>54</v>
      </c>
      <c r="D41" s="65">
        <v>73</v>
      </c>
      <c r="E41" s="65">
        <v>102</v>
      </c>
      <c r="F41" s="65">
        <f>SUM(F37:F40)</f>
        <v>118</v>
      </c>
      <c r="G41" s="65">
        <v>124</v>
      </c>
      <c r="H41" s="65">
        <f>SUM(H37:H40)</f>
        <v>124</v>
      </c>
    </row>
    <row r="42" spans="1:11" x14ac:dyDescent="0.2">
      <c r="A42" s="51" t="s">
        <v>159</v>
      </c>
      <c r="B42" s="65">
        <v>11</v>
      </c>
      <c r="C42" s="65">
        <v>10</v>
      </c>
      <c r="D42" s="65">
        <v>13</v>
      </c>
      <c r="E42" s="65">
        <v>23</v>
      </c>
      <c r="F42" s="65">
        <v>26</v>
      </c>
      <c r="G42" s="65">
        <v>26</v>
      </c>
      <c r="H42" s="65">
        <v>26</v>
      </c>
    </row>
    <row r="43" spans="1:11" x14ac:dyDescent="0.2">
      <c r="A43" s="51" t="s">
        <v>160</v>
      </c>
      <c r="B43" s="65">
        <v>3</v>
      </c>
      <c r="C43" s="65">
        <v>3</v>
      </c>
      <c r="D43" s="65">
        <v>3</v>
      </c>
      <c r="E43" s="65">
        <v>8</v>
      </c>
      <c r="F43" s="65">
        <v>5</v>
      </c>
      <c r="G43" s="65">
        <v>5</v>
      </c>
      <c r="H43" s="65">
        <v>5</v>
      </c>
    </row>
    <row r="44" spans="1:11" x14ac:dyDescent="0.2">
      <c r="A44" s="51" t="s">
        <v>157</v>
      </c>
      <c r="B44" s="65">
        <v>14</v>
      </c>
      <c r="C44" s="65">
        <v>13</v>
      </c>
      <c r="D44" s="65">
        <v>10</v>
      </c>
      <c r="E44" s="65">
        <v>10</v>
      </c>
      <c r="F44" s="65">
        <v>10</v>
      </c>
      <c r="G44" s="65">
        <v>10</v>
      </c>
      <c r="H44" s="65">
        <v>10</v>
      </c>
    </row>
    <row r="45" spans="1:11" x14ac:dyDescent="0.2">
      <c r="A45" s="51" t="s">
        <v>170</v>
      </c>
      <c r="B45" s="65">
        <v>2</v>
      </c>
      <c r="C45" s="65">
        <v>2</v>
      </c>
      <c r="D45" s="65">
        <v>2</v>
      </c>
      <c r="E45" s="65">
        <v>1</v>
      </c>
      <c r="F45" s="65">
        <v>1</v>
      </c>
      <c r="G45" s="65">
        <v>2</v>
      </c>
      <c r="H45" s="65">
        <v>2</v>
      </c>
    </row>
    <row r="46" spans="1:11" x14ac:dyDescent="0.2">
      <c r="A46" s="69" t="s">
        <v>61</v>
      </c>
      <c r="B46" s="70">
        <v>511</v>
      </c>
      <c r="C46" s="70">
        <v>555</v>
      </c>
      <c r="D46" s="70">
        <v>579</v>
      </c>
      <c r="E46" s="70">
        <v>794</v>
      </c>
      <c r="F46" s="70">
        <f>SUM(F41:F45)+F36+F35+F34+F27+F22+F3</f>
        <v>818</v>
      </c>
      <c r="G46" s="70">
        <v>841</v>
      </c>
      <c r="H46" s="70">
        <f>H3+H22+H27+H34+H35+H36+H41+H42+H43+H44+H45</f>
        <v>846</v>
      </c>
    </row>
    <row r="47" spans="1:11" ht="13.5" thickBot="1" x14ac:dyDescent="0.25">
      <c r="A47" s="300" t="s">
        <v>145</v>
      </c>
      <c r="B47" s="300"/>
      <c r="C47" s="301"/>
      <c r="D47" s="301"/>
      <c r="E47" s="301"/>
      <c r="F47" s="301"/>
      <c r="G47" s="301"/>
      <c r="H47" s="298"/>
    </row>
    <row r="48" spans="1:11" x14ac:dyDescent="0.2">
      <c r="A48" s="299" t="s">
        <v>220</v>
      </c>
      <c r="B48" s="32"/>
      <c r="C48" s="32"/>
      <c r="D48" s="32"/>
      <c r="E48" s="62"/>
      <c r="F48" s="62"/>
      <c r="G48" s="62"/>
      <c r="H48" s="62"/>
      <c r="I48" s="62"/>
      <c r="J48" s="62"/>
      <c r="K48" s="43"/>
    </row>
  </sheetData>
  <mergeCells count="1">
    <mergeCell ref="A1:H1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FB80"/>
  <sheetViews>
    <sheetView zoomScale="85" zoomScaleNormal="85" workbookViewId="0">
      <selection activeCell="A5" sqref="A5"/>
    </sheetView>
  </sheetViews>
  <sheetFormatPr defaultRowHeight="12.75" x14ac:dyDescent="0.2"/>
  <cols>
    <col min="1" max="1" width="39.28515625" customWidth="1"/>
    <col min="2" max="2" width="13.28515625" customWidth="1"/>
    <col min="3" max="3" width="11.7109375" customWidth="1"/>
    <col min="4" max="4" width="11.42578125" customWidth="1"/>
    <col min="5" max="5" width="10.28515625" customWidth="1"/>
    <col min="6" max="6" width="9.28515625" customWidth="1"/>
    <col min="7" max="7" width="12.85546875" bestFit="1" customWidth="1"/>
    <col min="8" max="8" width="11.7109375" customWidth="1"/>
    <col min="9" max="9" width="9.5703125" style="10" customWidth="1"/>
    <col min="10" max="10" width="39" customWidth="1"/>
    <col min="11" max="11" width="12.28515625" customWidth="1"/>
    <col min="12" max="12" width="13.28515625" customWidth="1"/>
    <col min="13" max="13" width="11.28515625" customWidth="1"/>
    <col min="14" max="14" width="12" customWidth="1"/>
    <col min="15" max="15" width="12.85546875" bestFit="1" customWidth="1"/>
    <col min="16" max="16" width="14.28515625" bestFit="1" customWidth="1"/>
    <col min="17" max="17" width="12.28515625" style="10" customWidth="1"/>
    <col min="18" max="18" width="9.28515625" style="161" customWidth="1"/>
    <col min="19" max="19" width="10.28515625" bestFit="1" customWidth="1"/>
  </cols>
  <sheetData>
    <row r="1" spans="1:158" ht="20.25" customHeight="1" x14ac:dyDescent="0.2">
      <c r="A1" s="218" t="s">
        <v>182</v>
      </c>
      <c r="B1" s="218"/>
      <c r="C1" s="218"/>
      <c r="D1" s="218"/>
      <c r="E1" s="217"/>
      <c r="F1" s="217"/>
      <c r="G1" s="217"/>
      <c r="H1" s="217"/>
      <c r="J1" s="346" t="s">
        <v>183</v>
      </c>
      <c r="K1" s="347"/>
      <c r="L1" s="347"/>
      <c r="M1" s="347"/>
      <c r="N1" s="347"/>
      <c r="O1" s="347"/>
      <c r="P1" s="347"/>
      <c r="Q1" s="345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209"/>
      <c r="CF1" s="209"/>
      <c r="CG1" s="209"/>
      <c r="CH1" s="209"/>
      <c r="CI1" s="209"/>
      <c r="CJ1" s="209"/>
      <c r="CK1" s="209"/>
      <c r="CL1" s="209"/>
      <c r="CM1" s="209"/>
      <c r="CN1" s="209"/>
      <c r="CO1" s="209"/>
      <c r="CP1" s="209"/>
      <c r="CQ1" s="209"/>
      <c r="CR1" s="209"/>
      <c r="CS1" s="209"/>
      <c r="CT1" s="209"/>
      <c r="CU1" s="209"/>
      <c r="CV1" s="209"/>
      <c r="CW1" s="209"/>
      <c r="CX1" s="209"/>
      <c r="CY1" s="209"/>
      <c r="CZ1" s="209"/>
      <c r="DA1" s="209"/>
      <c r="DB1" s="209"/>
      <c r="DC1" s="209"/>
      <c r="DD1" s="209"/>
      <c r="DE1" s="209"/>
      <c r="DF1" s="209"/>
      <c r="DG1" s="209"/>
      <c r="DH1" s="209"/>
      <c r="DI1" s="209"/>
      <c r="DJ1" s="209"/>
      <c r="DK1" s="209"/>
      <c r="DL1" s="209"/>
      <c r="DM1" s="209"/>
      <c r="DN1" s="209"/>
      <c r="DO1" s="209"/>
      <c r="DP1" s="209"/>
      <c r="DQ1" s="209"/>
      <c r="DR1" s="209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</row>
    <row r="2" spans="1:158" x14ac:dyDescent="0.2">
      <c r="A2" s="71" t="s">
        <v>168</v>
      </c>
      <c r="B2" s="72">
        <v>2015</v>
      </c>
      <c r="C2" s="117">
        <v>2016</v>
      </c>
      <c r="D2" s="117">
        <v>2017</v>
      </c>
      <c r="E2" s="137">
        <v>2018</v>
      </c>
      <c r="F2" s="137" t="s">
        <v>259</v>
      </c>
      <c r="G2" s="137" t="s">
        <v>261</v>
      </c>
      <c r="H2" s="137" t="s">
        <v>244</v>
      </c>
      <c r="J2" s="71" t="s">
        <v>167</v>
      </c>
      <c r="K2" s="72">
        <v>2015</v>
      </c>
      <c r="L2" s="117">
        <v>2016</v>
      </c>
      <c r="M2" s="117">
        <v>2017</v>
      </c>
      <c r="N2" s="137">
        <v>2018</v>
      </c>
      <c r="O2" s="137" t="s">
        <v>259</v>
      </c>
      <c r="P2" s="137" t="s">
        <v>261</v>
      </c>
      <c r="Q2" s="137" t="s">
        <v>244</v>
      </c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9"/>
      <c r="BY2" s="209"/>
      <c r="BZ2" s="209"/>
      <c r="CA2" s="209"/>
      <c r="CB2" s="209"/>
      <c r="CC2" s="209"/>
      <c r="CD2" s="209"/>
      <c r="CE2" s="209"/>
      <c r="CF2" s="209"/>
      <c r="CG2" s="209"/>
      <c r="CH2" s="209"/>
      <c r="CI2" s="209"/>
      <c r="CJ2" s="209"/>
      <c r="CK2" s="209"/>
      <c r="CL2" s="209"/>
      <c r="CM2" s="209"/>
      <c r="CN2" s="209"/>
      <c r="CO2" s="209"/>
      <c r="CP2" s="209"/>
      <c r="CQ2" s="209"/>
      <c r="CR2" s="209"/>
      <c r="CS2" s="209"/>
      <c r="CT2" s="209"/>
      <c r="CU2" s="209"/>
      <c r="CV2" s="209"/>
      <c r="CW2" s="209"/>
      <c r="CX2" s="209"/>
      <c r="CY2" s="209"/>
      <c r="CZ2" s="209"/>
      <c r="DA2" s="209"/>
      <c r="DB2" s="209"/>
      <c r="DC2" s="209"/>
      <c r="DD2" s="209"/>
      <c r="DE2" s="209"/>
      <c r="DF2" s="209"/>
      <c r="DG2" s="209"/>
      <c r="DH2" s="209"/>
      <c r="DI2" s="209"/>
      <c r="DJ2" s="209"/>
      <c r="DK2" s="209"/>
      <c r="DL2" s="209"/>
      <c r="DM2" s="209"/>
      <c r="DN2" s="209"/>
      <c r="DO2" s="209"/>
      <c r="DP2" s="209"/>
      <c r="DQ2" s="209"/>
      <c r="DR2" s="209"/>
      <c r="DS2" s="209"/>
      <c r="DT2" s="209"/>
      <c r="DU2" s="209"/>
      <c r="DV2" s="209"/>
      <c r="DW2" s="209"/>
      <c r="DX2" s="209"/>
      <c r="DY2" s="209"/>
      <c r="DZ2" s="209"/>
      <c r="EA2" s="209"/>
      <c r="EB2" s="209"/>
      <c r="EC2" s="209"/>
      <c r="ED2" s="209"/>
      <c r="EE2" s="209"/>
      <c r="EF2" s="209"/>
      <c r="EG2" s="209"/>
      <c r="EH2" s="209"/>
      <c r="EI2" s="209"/>
      <c r="EJ2" s="209"/>
      <c r="EK2" s="209"/>
      <c r="EL2" s="209"/>
      <c r="EM2" s="209"/>
      <c r="EN2" s="209"/>
      <c r="EO2" s="209"/>
      <c r="EP2" s="209"/>
      <c r="EQ2" s="209"/>
      <c r="ER2" s="209"/>
      <c r="ES2" s="209"/>
      <c r="ET2" s="209"/>
      <c r="EU2" s="209"/>
      <c r="EV2" s="209"/>
      <c r="EW2" s="209"/>
      <c r="EX2" s="209"/>
      <c r="EY2" s="209"/>
      <c r="EZ2" s="209"/>
      <c r="FA2" s="209"/>
      <c r="FB2" s="209"/>
    </row>
    <row r="3" spans="1:158" x14ac:dyDescent="0.2">
      <c r="A3" s="115" t="s">
        <v>31</v>
      </c>
      <c r="B3" s="65">
        <v>3413</v>
      </c>
      <c r="C3" s="65">
        <v>5044</v>
      </c>
      <c r="D3" s="65">
        <v>3951.4606940999997</v>
      </c>
      <c r="E3" s="65">
        <v>3941.0735936000001</v>
      </c>
      <c r="F3" s="65">
        <v>0</v>
      </c>
      <c r="G3" s="65">
        <v>0</v>
      </c>
      <c r="H3" s="65">
        <v>1723.7370261999999</v>
      </c>
      <c r="J3" s="90" t="s">
        <v>218</v>
      </c>
      <c r="M3">
        <v>0</v>
      </c>
      <c r="N3" s="157">
        <v>19.27577762</v>
      </c>
      <c r="O3" s="157">
        <v>0</v>
      </c>
      <c r="P3" s="157">
        <v>0</v>
      </c>
      <c r="Q3" s="91">
        <v>20.453448999999999</v>
      </c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  <c r="EV3" s="209"/>
      <c r="EW3" s="209"/>
      <c r="EX3" s="209"/>
      <c r="EY3" s="209"/>
      <c r="EZ3" s="209"/>
      <c r="FA3" s="209"/>
      <c r="FB3" s="209"/>
    </row>
    <row r="4" spans="1:158" x14ac:dyDescent="0.2">
      <c r="A4" s="146" t="s">
        <v>192</v>
      </c>
      <c r="B4" s="58">
        <v>20</v>
      </c>
      <c r="C4" s="58">
        <v>1</v>
      </c>
      <c r="D4" s="58">
        <v>0</v>
      </c>
      <c r="E4" s="58">
        <v>2.8093300000000001</v>
      </c>
      <c r="F4" s="58">
        <v>0</v>
      </c>
      <c r="G4" s="325">
        <v>0</v>
      </c>
      <c r="H4" s="325">
        <v>10.99863</v>
      </c>
      <c r="J4" s="90" t="s">
        <v>4</v>
      </c>
      <c r="K4" s="157">
        <v>90.234087000000002</v>
      </c>
      <c r="L4" s="157">
        <v>103</v>
      </c>
      <c r="M4" s="157">
        <v>77.4380563</v>
      </c>
      <c r="N4" s="157">
        <v>106.0686202</v>
      </c>
      <c r="O4" s="157">
        <v>0</v>
      </c>
      <c r="P4" s="91">
        <v>0</v>
      </c>
      <c r="Q4" s="91">
        <v>120.5305501</v>
      </c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09"/>
      <c r="CX4" s="209"/>
      <c r="CY4" s="209"/>
      <c r="CZ4" s="209"/>
      <c r="DA4" s="209"/>
      <c r="DB4" s="209"/>
      <c r="DC4" s="209"/>
      <c r="DD4" s="209"/>
      <c r="DE4" s="209"/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</row>
    <row r="5" spans="1:158" x14ac:dyDescent="0.2">
      <c r="A5" s="47" t="s">
        <v>32</v>
      </c>
      <c r="B5" s="58">
        <v>0</v>
      </c>
      <c r="C5" s="58">
        <v>0</v>
      </c>
      <c r="D5" s="58">
        <v>0</v>
      </c>
      <c r="E5" s="58">
        <v>0</v>
      </c>
      <c r="F5" s="58">
        <v>0</v>
      </c>
      <c r="G5" s="325">
        <v>0</v>
      </c>
      <c r="H5" s="325">
        <v>0</v>
      </c>
      <c r="J5" s="90" t="s">
        <v>28</v>
      </c>
      <c r="K5" s="157">
        <v>2.2942149999999999</v>
      </c>
      <c r="L5" s="157">
        <v>8</v>
      </c>
      <c r="M5" s="157"/>
      <c r="N5" s="157">
        <v>0</v>
      </c>
      <c r="O5" s="157">
        <v>0</v>
      </c>
      <c r="P5" s="91">
        <v>0</v>
      </c>
      <c r="Q5" s="91">
        <v>0</v>
      </c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</row>
    <row r="6" spans="1:158" x14ac:dyDescent="0.2">
      <c r="A6" s="47" t="s">
        <v>50</v>
      </c>
      <c r="B6" s="58">
        <v>706</v>
      </c>
      <c r="C6" s="58">
        <v>1728</v>
      </c>
      <c r="D6" s="58">
        <v>689.97842500000002</v>
      </c>
      <c r="E6" s="58">
        <v>1231.9109850999998</v>
      </c>
      <c r="F6" s="58">
        <v>0</v>
      </c>
      <c r="G6" s="325">
        <v>0</v>
      </c>
      <c r="H6" s="325">
        <v>739.64977669999996</v>
      </c>
      <c r="J6" s="165" t="s">
        <v>211</v>
      </c>
      <c r="M6" s="157">
        <v>27.721057999999999</v>
      </c>
      <c r="N6" s="157">
        <v>0</v>
      </c>
      <c r="O6" s="157">
        <v>0</v>
      </c>
      <c r="P6" s="91">
        <v>0</v>
      </c>
      <c r="Q6" s="91">
        <v>0</v>
      </c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</row>
    <row r="7" spans="1:158" x14ac:dyDescent="0.2">
      <c r="A7" s="47" t="s">
        <v>33</v>
      </c>
      <c r="B7" s="58">
        <v>141</v>
      </c>
      <c r="C7" s="58">
        <v>137</v>
      </c>
      <c r="D7" s="58">
        <v>24.531341299999998</v>
      </c>
      <c r="E7" s="58">
        <v>102.0140402</v>
      </c>
      <c r="F7" s="58">
        <v>0</v>
      </c>
      <c r="G7" s="325">
        <v>0</v>
      </c>
      <c r="H7" s="325">
        <v>64.5383195</v>
      </c>
      <c r="J7" s="90" t="s">
        <v>5</v>
      </c>
      <c r="K7" s="157">
        <v>2209.5706009999999</v>
      </c>
      <c r="L7" s="157">
        <v>2827</v>
      </c>
      <c r="M7" s="157">
        <v>1875.6078127000001</v>
      </c>
      <c r="N7" s="157">
        <v>3908.4660351100001</v>
      </c>
      <c r="O7" s="157">
        <v>0</v>
      </c>
      <c r="P7" s="91">
        <v>0</v>
      </c>
      <c r="Q7" s="91">
        <v>1047.0436016000001</v>
      </c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  <c r="CJ7" s="209"/>
      <c r="CK7" s="209"/>
      <c r="CL7" s="209"/>
      <c r="CM7" s="209"/>
      <c r="CN7" s="209"/>
      <c r="CO7" s="209"/>
      <c r="CP7" s="209"/>
      <c r="CQ7" s="209"/>
      <c r="CR7" s="209"/>
      <c r="CS7" s="209"/>
      <c r="CT7" s="209"/>
      <c r="CU7" s="209"/>
      <c r="CV7" s="209"/>
      <c r="CW7" s="209"/>
      <c r="CX7" s="209"/>
      <c r="CY7" s="209"/>
      <c r="CZ7" s="209"/>
      <c r="DA7" s="209"/>
      <c r="DB7" s="209"/>
      <c r="DC7" s="209"/>
      <c r="DD7" s="209"/>
      <c r="DE7" s="209"/>
      <c r="DF7" s="209"/>
      <c r="DG7" s="209"/>
      <c r="DH7" s="209"/>
      <c r="DI7" s="209"/>
      <c r="DJ7" s="209"/>
      <c r="DK7" s="209"/>
      <c r="DL7" s="209"/>
      <c r="DM7" s="209"/>
      <c r="DN7" s="209"/>
      <c r="DO7" s="209"/>
      <c r="DP7" s="209"/>
      <c r="DQ7" s="209"/>
      <c r="DR7" s="209"/>
      <c r="DS7" s="209"/>
      <c r="DT7" s="209"/>
      <c r="DU7" s="209"/>
      <c r="DV7" s="209"/>
      <c r="DW7" s="209"/>
      <c r="DX7" s="209"/>
      <c r="DY7" s="209"/>
      <c r="DZ7" s="209"/>
      <c r="EA7" s="209"/>
      <c r="EB7" s="209"/>
      <c r="EC7" s="209"/>
      <c r="ED7" s="209"/>
      <c r="EE7" s="209"/>
      <c r="EF7" s="209"/>
      <c r="EG7" s="209"/>
      <c r="EH7" s="209"/>
      <c r="EI7" s="209"/>
      <c r="EJ7" s="209"/>
      <c r="EK7" s="209"/>
      <c r="EL7" s="209"/>
      <c r="EM7" s="209"/>
      <c r="EN7" s="209"/>
      <c r="EO7" s="209"/>
      <c r="EP7" s="209"/>
      <c r="EQ7" s="209"/>
      <c r="ER7" s="209"/>
      <c r="ES7" s="209"/>
      <c r="ET7" s="209"/>
      <c r="EU7" s="209"/>
      <c r="EV7" s="209"/>
      <c r="EW7" s="209"/>
      <c r="EX7" s="209"/>
      <c r="EY7" s="209"/>
      <c r="EZ7" s="209"/>
      <c r="FA7" s="209"/>
      <c r="FB7" s="209"/>
    </row>
    <row r="8" spans="1:158" x14ac:dyDescent="0.2">
      <c r="A8" s="47" t="s">
        <v>34</v>
      </c>
      <c r="B8" s="58">
        <v>202</v>
      </c>
      <c r="C8" s="58">
        <v>1043</v>
      </c>
      <c r="D8" s="58">
        <v>690.24121769999999</v>
      </c>
      <c r="E8" s="58">
        <v>1594.7360982999999</v>
      </c>
      <c r="F8" s="58">
        <v>0</v>
      </c>
      <c r="G8" s="325">
        <v>0</v>
      </c>
      <c r="H8" s="325">
        <v>581.09823359999996</v>
      </c>
      <c r="J8" s="90" t="s">
        <v>148</v>
      </c>
      <c r="K8" s="157">
        <v>25.084599000000001</v>
      </c>
      <c r="L8" s="157">
        <v>46</v>
      </c>
      <c r="M8" s="157">
        <v>91.600043099999994</v>
      </c>
      <c r="N8" s="157">
        <v>83.284770099999989</v>
      </c>
      <c r="O8" s="157">
        <v>0</v>
      </c>
      <c r="P8" s="91">
        <v>0</v>
      </c>
      <c r="Q8" s="91">
        <v>0</v>
      </c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  <c r="CZ8" s="209"/>
      <c r="DA8" s="209"/>
      <c r="DB8" s="209"/>
      <c r="DC8" s="209"/>
      <c r="DD8" s="209"/>
      <c r="DE8" s="209"/>
      <c r="DF8" s="209"/>
      <c r="DG8" s="209"/>
      <c r="DH8" s="209"/>
      <c r="DI8" s="209"/>
      <c r="DJ8" s="209"/>
      <c r="DK8" s="209"/>
      <c r="DL8" s="209"/>
      <c r="DM8" s="209"/>
      <c r="DN8" s="209"/>
      <c r="DO8" s="209"/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09"/>
      <c r="EA8" s="209"/>
      <c r="EB8" s="209"/>
      <c r="EC8" s="209"/>
      <c r="ED8" s="209"/>
      <c r="EE8" s="209"/>
      <c r="EF8" s="209"/>
      <c r="EG8" s="209"/>
      <c r="EH8" s="209"/>
      <c r="EI8" s="209"/>
      <c r="EJ8" s="209"/>
      <c r="EK8" s="209"/>
      <c r="EL8" s="209"/>
      <c r="EM8" s="209"/>
      <c r="EN8" s="209"/>
      <c r="EO8" s="209"/>
      <c r="EP8" s="209"/>
      <c r="EQ8" s="209"/>
      <c r="ER8" s="209"/>
      <c r="ES8" s="209"/>
      <c r="ET8" s="209"/>
      <c r="EU8" s="209"/>
      <c r="EV8" s="209"/>
      <c r="EW8" s="209"/>
      <c r="EX8" s="209"/>
      <c r="EY8" s="209"/>
      <c r="EZ8" s="209"/>
      <c r="FA8" s="209"/>
      <c r="FB8" s="209"/>
    </row>
    <row r="9" spans="1:158" x14ac:dyDescent="0.2">
      <c r="A9" s="47" t="s">
        <v>35</v>
      </c>
      <c r="B9" s="58">
        <v>471</v>
      </c>
      <c r="C9" s="58">
        <v>875</v>
      </c>
      <c r="D9" s="58">
        <v>281.42087219999996</v>
      </c>
      <c r="E9" s="58">
        <v>927.83521929999995</v>
      </c>
      <c r="F9" s="58">
        <v>0</v>
      </c>
      <c r="G9" s="325">
        <v>0</v>
      </c>
      <c r="H9" s="325">
        <v>266.4910471</v>
      </c>
      <c r="J9" s="90" t="s">
        <v>30</v>
      </c>
      <c r="K9" s="157">
        <v>182.11189400000001</v>
      </c>
      <c r="L9" s="157">
        <v>257</v>
      </c>
      <c r="M9" s="157">
        <v>200.969345</v>
      </c>
      <c r="N9" s="157">
        <v>254.35453899999999</v>
      </c>
      <c r="O9" s="157">
        <v>0</v>
      </c>
      <c r="P9" s="91">
        <v>0</v>
      </c>
      <c r="Q9" s="91">
        <v>576.690966</v>
      </c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  <c r="BR9" s="209"/>
      <c r="BS9" s="209"/>
      <c r="BT9" s="209"/>
      <c r="BU9" s="209"/>
      <c r="BV9" s="209"/>
      <c r="BW9" s="209"/>
      <c r="BX9" s="209"/>
      <c r="BY9" s="209"/>
      <c r="BZ9" s="209"/>
      <c r="CA9" s="209"/>
      <c r="CB9" s="209"/>
      <c r="CC9" s="209"/>
      <c r="CD9" s="209"/>
      <c r="CE9" s="209"/>
      <c r="CF9" s="209"/>
      <c r="CG9" s="209"/>
      <c r="CH9" s="209"/>
      <c r="CI9" s="209"/>
      <c r="CJ9" s="209"/>
      <c r="CK9" s="209"/>
      <c r="CL9" s="209"/>
      <c r="CM9" s="209"/>
      <c r="CN9" s="209"/>
      <c r="CO9" s="209"/>
      <c r="CP9" s="209"/>
      <c r="CQ9" s="209"/>
      <c r="CR9" s="209"/>
      <c r="CS9" s="209"/>
      <c r="CT9" s="209"/>
      <c r="CU9" s="209"/>
      <c r="CV9" s="209"/>
      <c r="CW9" s="209"/>
      <c r="CX9" s="209"/>
      <c r="CY9" s="209"/>
      <c r="CZ9" s="209"/>
      <c r="DA9" s="209"/>
      <c r="DB9" s="209"/>
      <c r="DC9" s="209"/>
      <c r="DD9" s="209"/>
      <c r="DE9" s="209"/>
      <c r="DF9" s="209"/>
      <c r="DG9" s="209"/>
      <c r="DH9" s="209"/>
      <c r="DI9" s="209"/>
      <c r="DJ9" s="209"/>
      <c r="DK9" s="209"/>
      <c r="DL9" s="209"/>
      <c r="DM9" s="209"/>
      <c r="DN9" s="209"/>
      <c r="DO9" s="209"/>
      <c r="DP9" s="209"/>
      <c r="DQ9" s="209"/>
      <c r="DR9" s="209"/>
      <c r="DS9" s="209"/>
      <c r="DT9" s="209"/>
      <c r="DU9" s="209"/>
      <c r="DV9" s="209"/>
      <c r="DW9" s="209"/>
      <c r="DX9" s="209"/>
      <c r="DY9" s="209"/>
      <c r="DZ9" s="209"/>
      <c r="EA9" s="209"/>
      <c r="EB9" s="209"/>
      <c r="EC9" s="209"/>
      <c r="ED9" s="209"/>
      <c r="EE9" s="209"/>
      <c r="EF9" s="209"/>
      <c r="EG9" s="209"/>
      <c r="EH9" s="209"/>
      <c r="EI9" s="209"/>
      <c r="EJ9" s="209"/>
      <c r="EK9" s="209"/>
      <c r="EL9" s="209"/>
      <c r="EM9" s="209"/>
      <c r="EN9" s="209"/>
      <c r="EO9" s="209"/>
      <c r="EP9" s="209"/>
      <c r="EQ9" s="209"/>
      <c r="ER9" s="209"/>
      <c r="ES9" s="209"/>
      <c r="ET9" s="209"/>
      <c r="EU9" s="209"/>
      <c r="EV9" s="209"/>
      <c r="EW9" s="209"/>
      <c r="EX9" s="209"/>
      <c r="EY9" s="209"/>
      <c r="EZ9" s="209"/>
      <c r="FA9" s="209"/>
      <c r="FB9" s="209"/>
    </row>
    <row r="10" spans="1:158" x14ac:dyDescent="0.2">
      <c r="A10" s="47" t="s">
        <v>36</v>
      </c>
      <c r="B10" s="58">
        <v>5695</v>
      </c>
      <c r="C10" s="58">
        <v>14299</v>
      </c>
      <c r="D10" s="58">
        <v>8897.4876776000019</v>
      </c>
      <c r="E10" s="58">
        <v>13619.779662299999</v>
      </c>
      <c r="F10" s="58">
        <v>0</v>
      </c>
      <c r="G10" s="325">
        <v>0</v>
      </c>
      <c r="H10" s="325">
        <v>7680.2657103800002</v>
      </c>
      <c r="J10" s="90" t="s">
        <v>187</v>
      </c>
      <c r="K10" s="157">
        <v>455.43793599999998</v>
      </c>
      <c r="L10" s="157">
        <v>644</v>
      </c>
      <c r="M10" s="157">
        <v>307.90923049999998</v>
      </c>
      <c r="N10" s="157">
        <v>891.73726739999995</v>
      </c>
      <c r="O10" s="157">
        <v>0</v>
      </c>
      <c r="P10" s="91">
        <v>0</v>
      </c>
      <c r="Q10" s="91">
        <v>391.01909619999998</v>
      </c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09"/>
      <c r="BN10" s="209"/>
      <c r="BO10" s="209"/>
      <c r="BP10" s="209"/>
      <c r="BQ10" s="209"/>
      <c r="BR10" s="209"/>
      <c r="BS10" s="209"/>
      <c r="BT10" s="209"/>
      <c r="BU10" s="209"/>
      <c r="BV10" s="209"/>
      <c r="BW10" s="209"/>
      <c r="BX10" s="209"/>
      <c r="BY10" s="209"/>
      <c r="BZ10" s="209"/>
      <c r="CA10" s="209"/>
      <c r="CB10" s="209"/>
      <c r="CC10" s="209"/>
      <c r="CD10" s="209"/>
      <c r="CE10" s="209"/>
      <c r="CF10" s="209"/>
      <c r="CG10" s="209"/>
      <c r="CH10" s="209"/>
      <c r="CI10" s="209"/>
      <c r="CJ10" s="209"/>
      <c r="CK10" s="209"/>
      <c r="CL10" s="209"/>
      <c r="CM10" s="209"/>
      <c r="CN10" s="209"/>
      <c r="CO10" s="209"/>
      <c r="CP10" s="209"/>
      <c r="CQ10" s="209"/>
      <c r="CR10" s="209"/>
      <c r="CS10" s="209"/>
      <c r="CT10" s="209"/>
      <c r="CU10" s="209"/>
      <c r="CV10" s="209"/>
      <c r="CW10" s="209"/>
      <c r="CX10" s="209"/>
      <c r="CY10" s="209"/>
      <c r="CZ10" s="209"/>
      <c r="DA10" s="209"/>
      <c r="DB10" s="209"/>
      <c r="DC10" s="209"/>
      <c r="DD10" s="209"/>
      <c r="DE10" s="209"/>
      <c r="DF10" s="209"/>
      <c r="DG10" s="209"/>
      <c r="DH10" s="209"/>
      <c r="DI10" s="209"/>
      <c r="DJ10" s="209"/>
      <c r="DK10" s="209"/>
      <c r="DL10" s="209"/>
      <c r="DM10" s="209"/>
      <c r="DN10" s="209"/>
      <c r="DO10" s="209"/>
      <c r="DP10" s="209"/>
      <c r="DQ10" s="209"/>
      <c r="DR10" s="209"/>
      <c r="DS10" s="209"/>
      <c r="DT10" s="209"/>
      <c r="DU10" s="209"/>
      <c r="DV10" s="209"/>
      <c r="DW10" s="209"/>
      <c r="DX10" s="209"/>
      <c r="DY10" s="209"/>
      <c r="DZ10" s="209"/>
      <c r="EA10" s="209"/>
      <c r="EB10" s="209"/>
      <c r="EC10" s="209"/>
      <c r="ED10" s="209"/>
      <c r="EE10" s="209"/>
      <c r="EF10" s="209"/>
      <c r="EG10" s="209"/>
      <c r="EH10" s="209"/>
      <c r="EI10" s="209"/>
      <c r="EJ10" s="209"/>
      <c r="EK10" s="209"/>
      <c r="EL10" s="209"/>
      <c r="EM10" s="209"/>
      <c r="EN10" s="209"/>
      <c r="EO10" s="209"/>
      <c r="EP10" s="209"/>
      <c r="EQ10" s="209"/>
      <c r="ER10" s="209"/>
      <c r="ES10" s="209"/>
      <c r="ET10" s="209"/>
      <c r="EU10" s="209"/>
      <c r="EV10" s="209"/>
      <c r="EW10" s="209"/>
      <c r="EX10" s="209"/>
      <c r="EY10" s="209"/>
      <c r="EZ10" s="209"/>
      <c r="FA10" s="209"/>
      <c r="FB10" s="209"/>
    </row>
    <row r="11" spans="1:158" x14ac:dyDescent="0.2">
      <c r="A11" s="47" t="s">
        <v>37</v>
      </c>
      <c r="B11" s="58">
        <v>283</v>
      </c>
      <c r="C11" s="58">
        <v>252</v>
      </c>
      <c r="D11" s="58">
        <v>0</v>
      </c>
      <c r="E11" s="58">
        <v>91.750883799999997</v>
      </c>
      <c r="F11" s="58">
        <v>0</v>
      </c>
      <c r="G11" s="325">
        <v>0</v>
      </c>
      <c r="H11" s="325">
        <v>160.71370920000001</v>
      </c>
      <c r="J11" s="90" t="s">
        <v>6</v>
      </c>
      <c r="K11" s="157">
        <v>5071.6470499999996</v>
      </c>
      <c r="L11" s="157">
        <v>11078</v>
      </c>
      <c r="M11" s="157">
        <v>6203.9946461500003</v>
      </c>
      <c r="N11" s="157">
        <v>11460.456447750001</v>
      </c>
      <c r="O11" s="157">
        <v>188.77340290000001</v>
      </c>
      <c r="P11" s="91">
        <v>0</v>
      </c>
      <c r="Q11" s="91">
        <v>4856.0274811999998</v>
      </c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09"/>
      <c r="CD11" s="209"/>
      <c r="CE11" s="209"/>
      <c r="CF11" s="209"/>
      <c r="CG11" s="209"/>
      <c r="CH11" s="209"/>
      <c r="CI11" s="209"/>
      <c r="CJ11" s="209"/>
      <c r="CK11" s="209"/>
      <c r="CL11" s="209"/>
      <c r="CM11" s="209"/>
      <c r="CN11" s="209"/>
      <c r="CO11" s="209"/>
      <c r="CP11" s="209"/>
      <c r="CQ11" s="209"/>
      <c r="CR11" s="209"/>
      <c r="CS11" s="209"/>
      <c r="CT11" s="209"/>
      <c r="CU11" s="209"/>
      <c r="CV11" s="209"/>
      <c r="CW11" s="20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09"/>
      <c r="DJ11" s="209"/>
      <c r="DK11" s="209"/>
      <c r="DL11" s="209"/>
      <c r="DM11" s="209"/>
      <c r="DN11" s="209"/>
      <c r="DO11" s="209"/>
      <c r="DP11" s="209"/>
      <c r="DQ11" s="209"/>
      <c r="DR11" s="209"/>
      <c r="DS11" s="209"/>
      <c r="DT11" s="209"/>
      <c r="DU11" s="209"/>
      <c r="DV11" s="209"/>
      <c r="DW11" s="209"/>
      <c r="DX11" s="209"/>
      <c r="DY11" s="209"/>
      <c r="DZ11" s="209"/>
      <c r="EA11" s="209"/>
      <c r="EB11" s="209"/>
      <c r="EC11" s="209"/>
      <c r="ED11" s="209"/>
      <c r="EE11" s="209"/>
      <c r="EF11" s="209"/>
      <c r="EG11" s="209"/>
      <c r="EH11" s="209"/>
      <c r="EI11" s="209"/>
      <c r="EJ11" s="209"/>
      <c r="EK11" s="209"/>
      <c r="EL11" s="209"/>
      <c r="EM11" s="209"/>
      <c r="EN11" s="209"/>
      <c r="EO11" s="209"/>
      <c r="EP11" s="209"/>
      <c r="EQ11" s="209"/>
      <c r="ER11" s="209"/>
      <c r="ES11" s="209"/>
      <c r="ET11" s="209"/>
      <c r="EU11" s="209"/>
      <c r="EV11" s="209"/>
      <c r="EW11" s="209"/>
      <c r="EX11" s="209"/>
      <c r="EY11" s="209"/>
      <c r="EZ11" s="209"/>
      <c r="FA11" s="209"/>
      <c r="FB11" s="209"/>
    </row>
    <row r="12" spans="1:158" x14ac:dyDescent="0.2">
      <c r="A12" s="47" t="s">
        <v>51</v>
      </c>
      <c r="B12" s="58">
        <v>0</v>
      </c>
      <c r="C12" s="58">
        <v>0</v>
      </c>
      <c r="D12" s="58">
        <v>125.02778859999999</v>
      </c>
      <c r="E12" s="58">
        <v>274.75993999999997</v>
      </c>
      <c r="F12" s="58">
        <v>0</v>
      </c>
      <c r="G12" s="325">
        <v>0</v>
      </c>
      <c r="H12" s="325">
        <v>61.446460799999997</v>
      </c>
      <c r="J12" s="136" t="s">
        <v>217</v>
      </c>
      <c r="M12">
        <v>0</v>
      </c>
      <c r="N12" s="157">
        <v>0</v>
      </c>
      <c r="O12" s="157">
        <v>0</v>
      </c>
      <c r="P12">
        <v>0</v>
      </c>
      <c r="Q12" s="91">
        <v>0</v>
      </c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209"/>
      <c r="BS12" s="209"/>
      <c r="BT12" s="209"/>
      <c r="BU12" s="209"/>
      <c r="BV12" s="209"/>
      <c r="BW12" s="209"/>
      <c r="BX12" s="209"/>
      <c r="BY12" s="209"/>
      <c r="BZ12" s="209"/>
      <c r="CA12" s="209"/>
      <c r="CB12" s="209"/>
      <c r="CC12" s="209"/>
      <c r="CD12" s="209"/>
      <c r="CE12" s="209"/>
      <c r="CF12" s="209"/>
      <c r="CG12" s="209"/>
      <c r="CH12" s="209"/>
      <c r="CI12" s="209"/>
      <c r="CJ12" s="209"/>
      <c r="CK12" s="209"/>
      <c r="CL12" s="209"/>
      <c r="CM12" s="209"/>
      <c r="CN12" s="209"/>
      <c r="CO12" s="209"/>
      <c r="CP12" s="209"/>
      <c r="CQ12" s="209"/>
      <c r="CR12" s="209"/>
      <c r="CS12" s="209"/>
      <c r="CT12" s="209"/>
      <c r="CU12" s="209"/>
      <c r="CV12" s="209"/>
      <c r="CW12" s="209"/>
      <c r="CX12" s="209"/>
      <c r="CY12" s="209"/>
      <c r="CZ12" s="209"/>
      <c r="DA12" s="209"/>
      <c r="DB12" s="209"/>
      <c r="DC12" s="209"/>
      <c r="DD12" s="209"/>
      <c r="DE12" s="209"/>
      <c r="DF12" s="209"/>
      <c r="DG12" s="209"/>
      <c r="DH12" s="209"/>
      <c r="DI12" s="209"/>
      <c r="DJ12" s="209"/>
      <c r="DK12" s="209"/>
      <c r="DL12" s="209"/>
      <c r="DM12" s="209"/>
      <c r="DN12" s="209"/>
      <c r="DO12" s="209"/>
      <c r="DP12" s="209"/>
      <c r="DQ12" s="209"/>
      <c r="DR12" s="209"/>
      <c r="DS12" s="209"/>
      <c r="DT12" s="209"/>
      <c r="DU12" s="209"/>
      <c r="DV12" s="209"/>
      <c r="DW12" s="209"/>
      <c r="DX12" s="209"/>
      <c r="DY12" s="209"/>
      <c r="DZ12" s="209"/>
      <c r="EA12" s="209"/>
      <c r="EB12" s="209"/>
      <c r="EC12" s="209"/>
      <c r="ED12" s="209"/>
      <c r="EE12" s="209"/>
      <c r="EF12" s="209"/>
      <c r="EG12" s="209"/>
      <c r="EH12" s="209"/>
      <c r="EI12" s="209"/>
      <c r="EJ12" s="209"/>
      <c r="EK12" s="209"/>
      <c r="EL12" s="209"/>
      <c r="EM12" s="209"/>
      <c r="EN12" s="209"/>
      <c r="EO12" s="209"/>
      <c r="EP12" s="209"/>
      <c r="EQ12" s="209"/>
      <c r="ER12" s="209"/>
      <c r="ES12" s="209"/>
      <c r="ET12" s="209"/>
      <c r="EU12" s="209"/>
      <c r="EV12" s="209"/>
      <c r="EW12" s="209"/>
      <c r="EX12" s="209"/>
      <c r="EY12" s="209"/>
      <c r="EZ12" s="209"/>
      <c r="FA12" s="209"/>
      <c r="FB12" s="209"/>
    </row>
    <row r="13" spans="1:158" x14ac:dyDescent="0.2">
      <c r="A13" s="47" t="s">
        <v>38</v>
      </c>
      <c r="B13" s="58">
        <v>9</v>
      </c>
      <c r="C13" s="58">
        <v>19</v>
      </c>
      <c r="D13" s="58">
        <v>12.1778514</v>
      </c>
      <c r="E13" s="58">
        <v>261.6917138</v>
      </c>
      <c r="F13" s="58">
        <v>0</v>
      </c>
      <c r="G13" s="325">
        <v>0</v>
      </c>
      <c r="H13" s="325">
        <v>116.639843</v>
      </c>
      <c r="J13" s="90" t="s">
        <v>152</v>
      </c>
      <c r="K13" s="157">
        <v>108.91398100000001</v>
      </c>
      <c r="L13" s="157">
        <v>120</v>
      </c>
      <c r="M13" s="157">
        <v>91.734298999999993</v>
      </c>
      <c r="N13" s="157">
        <v>262.85804100000001</v>
      </c>
      <c r="O13" s="157">
        <v>0</v>
      </c>
      <c r="P13" s="91">
        <v>0</v>
      </c>
      <c r="Q13" s="157">
        <v>113.810687</v>
      </c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209"/>
      <c r="BR13" s="209"/>
      <c r="BS13" s="209"/>
      <c r="BT13" s="209"/>
      <c r="BU13" s="209"/>
      <c r="BV13" s="209"/>
      <c r="BW13" s="209"/>
      <c r="BX13" s="209"/>
      <c r="BY13" s="209"/>
      <c r="BZ13" s="209"/>
      <c r="CA13" s="209"/>
      <c r="CB13" s="209"/>
      <c r="CC13" s="209"/>
      <c r="CD13" s="209"/>
      <c r="CE13" s="209"/>
      <c r="CF13" s="209"/>
      <c r="CG13" s="209"/>
      <c r="CH13" s="209"/>
      <c r="CI13" s="209"/>
      <c r="CJ13" s="209"/>
      <c r="CK13" s="209"/>
      <c r="CL13" s="209"/>
      <c r="CM13" s="209"/>
      <c r="CN13" s="209"/>
      <c r="CO13" s="209"/>
      <c r="CP13" s="209"/>
      <c r="CQ13" s="209"/>
      <c r="CR13" s="209"/>
      <c r="CS13" s="209"/>
      <c r="CT13" s="209"/>
      <c r="CU13" s="209"/>
      <c r="CV13" s="209"/>
      <c r="CW13" s="209"/>
      <c r="CX13" s="209"/>
      <c r="CY13" s="209"/>
      <c r="CZ13" s="209"/>
      <c r="DA13" s="209"/>
      <c r="DB13" s="209"/>
      <c r="DC13" s="209"/>
      <c r="DD13" s="209"/>
      <c r="DE13" s="209"/>
      <c r="DF13" s="209"/>
      <c r="DG13" s="209"/>
      <c r="DH13" s="209"/>
      <c r="DI13" s="209"/>
      <c r="DJ13" s="209"/>
      <c r="DK13" s="209"/>
      <c r="DL13" s="209"/>
      <c r="DM13" s="209"/>
      <c r="DN13" s="209"/>
      <c r="DO13" s="209"/>
      <c r="DP13" s="209"/>
      <c r="DQ13" s="209"/>
      <c r="DR13" s="209"/>
      <c r="DS13" s="209"/>
      <c r="DT13" s="209"/>
      <c r="DU13" s="209"/>
      <c r="DV13" s="209"/>
      <c r="DW13" s="209"/>
      <c r="DX13" s="209"/>
      <c r="DY13" s="209"/>
      <c r="DZ13" s="209"/>
      <c r="EA13" s="209"/>
      <c r="EB13" s="209"/>
      <c r="EC13" s="209"/>
      <c r="ED13" s="209"/>
      <c r="EE13" s="209"/>
      <c r="EF13" s="209"/>
      <c r="EG13" s="209"/>
      <c r="EH13" s="209"/>
      <c r="EI13" s="209"/>
      <c r="EJ13" s="209"/>
      <c r="EK13" s="209"/>
      <c r="EL13" s="209"/>
      <c r="EM13" s="209"/>
      <c r="EN13" s="209"/>
      <c r="EO13" s="209"/>
      <c r="EP13" s="209"/>
      <c r="EQ13" s="209"/>
      <c r="ER13" s="209"/>
      <c r="ES13" s="209"/>
      <c r="ET13" s="209"/>
      <c r="EU13" s="209"/>
      <c r="EV13" s="209"/>
      <c r="EW13" s="209"/>
      <c r="EX13" s="209"/>
      <c r="EY13" s="209"/>
      <c r="EZ13" s="209"/>
      <c r="FA13" s="209"/>
      <c r="FB13" s="209"/>
    </row>
    <row r="14" spans="1:158" x14ac:dyDescent="0.2">
      <c r="A14" s="47" t="s">
        <v>39</v>
      </c>
      <c r="B14" s="58">
        <v>98</v>
      </c>
      <c r="C14" s="58">
        <v>248</v>
      </c>
      <c r="D14" s="58">
        <v>47.287526399999997</v>
      </c>
      <c r="E14" s="58">
        <v>156.86207569999999</v>
      </c>
      <c r="F14" s="58">
        <v>0</v>
      </c>
      <c r="G14" s="325">
        <v>0</v>
      </c>
      <c r="H14" s="325">
        <v>62.2161069</v>
      </c>
      <c r="J14" s="90" t="s">
        <v>25</v>
      </c>
      <c r="K14" s="157">
        <v>70.675200000000004</v>
      </c>
      <c r="L14" s="157">
        <v>82</v>
      </c>
      <c r="M14" s="157">
        <v>108.400031</v>
      </c>
      <c r="N14" s="157">
        <v>109.680708</v>
      </c>
      <c r="O14" s="157">
        <v>0</v>
      </c>
      <c r="P14" s="91">
        <v>0</v>
      </c>
      <c r="Q14" s="91">
        <v>29.800239999999999</v>
      </c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209"/>
      <c r="BN14" s="209"/>
      <c r="BO14" s="209"/>
      <c r="BP14" s="209"/>
      <c r="BQ14" s="209"/>
      <c r="BR14" s="209"/>
      <c r="BS14" s="209"/>
      <c r="BT14" s="209"/>
      <c r="BU14" s="209"/>
      <c r="BV14" s="209"/>
      <c r="BW14" s="209"/>
      <c r="BX14" s="209"/>
      <c r="BY14" s="209"/>
      <c r="BZ14" s="209"/>
      <c r="CA14" s="209"/>
      <c r="CB14" s="209"/>
      <c r="CC14" s="209"/>
      <c r="CD14" s="209"/>
      <c r="CE14" s="209"/>
      <c r="CF14" s="209"/>
      <c r="CG14" s="209"/>
      <c r="CH14" s="209"/>
      <c r="CI14" s="209"/>
      <c r="CJ14" s="209"/>
      <c r="CK14" s="209"/>
      <c r="CL14" s="209"/>
      <c r="CM14" s="209"/>
      <c r="CN14" s="209"/>
      <c r="CO14" s="209"/>
      <c r="CP14" s="209"/>
      <c r="CQ14" s="209"/>
      <c r="CR14" s="209"/>
      <c r="CS14" s="209"/>
      <c r="CT14" s="209"/>
      <c r="CU14" s="209"/>
      <c r="CV14" s="209"/>
      <c r="CW14" s="209"/>
      <c r="CX14" s="209"/>
      <c r="CY14" s="209"/>
      <c r="CZ14" s="209"/>
      <c r="DA14" s="209"/>
      <c r="DB14" s="209"/>
      <c r="DC14" s="209"/>
      <c r="DD14" s="209"/>
      <c r="DE14" s="209"/>
      <c r="DF14" s="209"/>
      <c r="DG14" s="209"/>
      <c r="DH14" s="209"/>
      <c r="DI14" s="209"/>
      <c r="DJ14" s="209"/>
      <c r="DK14" s="209"/>
      <c r="DL14" s="209"/>
      <c r="DM14" s="209"/>
      <c r="DN14" s="209"/>
      <c r="DO14" s="209"/>
      <c r="DP14" s="209"/>
      <c r="DQ14" s="209"/>
      <c r="DR14" s="209"/>
      <c r="DS14" s="209"/>
      <c r="DT14" s="209"/>
      <c r="DU14" s="209"/>
      <c r="DV14" s="209"/>
      <c r="DW14" s="209"/>
      <c r="DX14" s="209"/>
      <c r="DY14" s="209"/>
      <c r="DZ14" s="209"/>
      <c r="EA14" s="209"/>
      <c r="EB14" s="209"/>
      <c r="EC14" s="209"/>
      <c r="ED14" s="209"/>
      <c r="EE14" s="209"/>
      <c r="EF14" s="209"/>
      <c r="EG14" s="209"/>
      <c r="EH14" s="209"/>
      <c r="EI14" s="209"/>
      <c r="EJ14" s="209"/>
      <c r="EK14" s="209"/>
      <c r="EL14" s="209"/>
      <c r="EM14" s="209"/>
      <c r="EN14" s="209"/>
      <c r="EO14" s="209"/>
      <c r="EP14" s="209"/>
      <c r="EQ14" s="209"/>
      <c r="ER14" s="209"/>
      <c r="ES14" s="209"/>
      <c r="ET14" s="209"/>
      <c r="EU14" s="209"/>
      <c r="EV14" s="209"/>
      <c r="EW14" s="209"/>
      <c r="EX14" s="209"/>
      <c r="EY14" s="209"/>
      <c r="EZ14" s="209"/>
      <c r="FA14" s="209"/>
      <c r="FB14" s="209"/>
    </row>
    <row r="15" spans="1:158" x14ac:dyDescent="0.2">
      <c r="A15" s="47" t="s">
        <v>40</v>
      </c>
      <c r="B15" s="58">
        <v>29</v>
      </c>
      <c r="C15" s="58">
        <v>44</v>
      </c>
      <c r="D15" s="58">
        <v>39.646807000000003</v>
      </c>
      <c r="E15" s="58">
        <v>81.270434099999989</v>
      </c>
      <c r="F15" s="58">
        <v>0</v>
      </c>
      <c r="G15" s="325">
        <v>0</v>
      </c>
      <c r="H15" s="325">
        <v>20.307880900000001</v>
      </c>
      <c r="J15" s="90" t="s">
        <v>235</v>
      </c>
      <c r="K15" s="157"/>
      <c r="L15" s="157"/>
      <c r="M15" s="157"/>
      <c r="N15" s="157">
        <v>0</v>
      </c>
      <c r="O15" s="157">
        <v>0</v>
      </c>
      <c r="P15" s="91">
        <v>0</v>
      </c>
      <c r="Q15" s="91">
        <v>0</v>
      </c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209"/>
      <c r="BN15" s="209"/>
      <c r="BO15" s="209"/>
      <c r="BP15" s="209"/>
      <c r="BQ15" s="209"/>
      <c r="BR15" s="209"/>
      <c r="BS15" s="209"/>
      <c r="BT15" s="209"/>
      <c r="BU15" s="209"/>
      <c r="BV15" s="209"/>
      <c r="BW15" s="209"/>
      <c r="BX15" s="209"/>
      <c r="BY15" s="209"/>
      <c r="BZ15" s="209"/>
      <c r="CA15" s="209"/>
      <c r="CB15" s="209"/>
      <c r="CC15" s="209"/>
      <c r="CD15" s="209"/>
      <c r="CE15" s="209"/>
      <c r="CF15" s="209"/>
      <c r="CG15" s="209"/>
      <c r="CH15" s="209"/>
      <c r="CI15" s="209"/>
      <c r="CJ15" s="209"/>
      <c r="CK15" s="209"/>
      <c r="CL15" s="209"/>
      <c r="CM15" s="209"/>
      <c r="CN15" s="209"/>
      <c r="CO15" s="209"/>
      <c r="CP15" s="209"/>
      <c r="CQ15" s="209"/>
      <c r="CR15" s="209"/>
      <c r="CS15" s="209"/>
      <c r="CT15" s="209"/>
      <c r="CU15" s="209"/>
      <c r="CV15" s="209"/>
      <c r="CW15" s="209"/>
      <c r="CX15" s="209"/>
      <c r="CY15" s="209"/>
      <c r="CZ15" s="209"/>
      <c r="DA15" s="209"/>
      <c r="DB15" s="209"/>
      <c r="DC15" s="209"/>
      <c r="DD15" s="209"/>
      <c r="DE15" s="209"/>
      <c r="DF15" s="209"/>
      <c r="DG15" s="209"/>
      <c r="DH15" s="209"/>
      <c r="DI15" s="209"/>
      <c r="DJ15" s="209"/>
      <c r="DK15" s="209"/>
      <c r="DL15" s="209"/>
      <c r="DM15" s="209"/>
      <c r="DN15" s="209"/>
      <c r="DO15" s="209"/>
      <c r="DP15" s="209"/>
      <c r="DQ15" s="209"/>
      <c r="DR15" s="209"/>
      <c r="DS15" s="209"/>
      <c r="DT15" s="209"/>
      <c r="DU15" s="209"/>
      <c r="DV15" s="209"/>
      <c r="DW15" s="209"/>
      <c r="DX15" s="209"/>
      <c r="DY15" s="209"/>
      <c r="DZ15" s="209"/>
      <c r="EA15" s="209"/>
      <c r="EB15" s="209"/>
      <c r="EC15" s="209"/>
      <c r="ED15" s="209"/>
      <c r="EE15" s="209"/>
      <c r="EF15" s="209"/>
      <c r="EG15" s="209"/>
      <c r="EH15" s="209"/>
      <c r="EI15" s="209"/>
      <c r="EJ15" s="209"/>
      <c r="EK15" s="209"/>
      <c r="EL15" s="209"/>
      <c r="EM15" s="209"/>
      <c r="EN15" s="209"/>
      <c r="EO15" s="209"/>
      <c r="EP15" s="209"/>
      <c r="EQ15" s="209"/>
      <c r="ER15" s="209"/>
      <c r="ES15" s="209"/>
      <c r="ET15" s="209"/>
      <c r="EU15" s="209"/>
      <c r="EV15" s="209"/>
      <c r="EW15" s="209"/>
      <c r="EX15" s="209"/>
      <c r="EY15" s="209"/>
      <c r="EZ15" s="209"/>
      <c r="FA15" s="209"/>
      <c r="FB15" s="209"/>
    </row>
    <row r="16" spans="1:158" x14ac:dyDescent="0.2">
      <c r="A16" s="47" t="s">
        <v>41</v>
      </c>
      <c r="B16" s="58">
        <v>13</v>
      </c>
      <c r="C16" s="58">
        <v>0</v>
      </c>
      <c r="D16" s="58">
        <v>0</v>
      </c>
      <c r="E16" s="58">
        <v>19.465911999999999</v>
      </c>
      <c r="F16" s="58">
        <v>0</v>
      </c>
      <c r="G16" s="325">
        <v>0</v>
      </c>
      <c r="H16" s="325">
        <v>13.506864</v>
      </c>
      <c r="J16" s="90" t="s">
        <v>184</v>
      </c>
      <c r="K16" s="157">
        <v>0</v>
      </c>
      <c r="L16" s="157">
        <v>8</v>
      </c>
      <c r="M16" s="157">
        <v>3.6880250000000001</v>
      </c>
      <c r="N16" s="157">
        <v>11.363256</v>
      </c>
      <c r="O16" s="157">
        <v>0</v>
      </c>
      <c r="P16" s="91">
        <v>0</v>
      </c>
      <c r="Q16" s="91">
        <v>18.527557999999999</v>
      </c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  <c r="CB16" s="209"/>
      <c r="CC16" s="209"/>
      <c r="CD16" s="209"/>
      <c r="CE16" s="209"/>
      <c r="CF16" s="209"/>
      <c r="CG16" s="209"/>
      <c r="CH16" s="209"/>
      <c r="CI16" s="209"/>
      <c r="CJ16" s="209"/>
      <c r="CK16" s="209"/>
      <c r="CL16" s="209"/>
      <c r="CM16" s="209"/>
      <c r="CN16" s="209"/>
      <c r="CO16" s="209"/>
      <c r="CP16" s="209"/>
      <c r="CQ16" s="209"/>
      <c r="CR16" s="209"/>
      <c r="CS16" s="209"/>
      <c r="CT16" s="209"/>
      <c r="CU16" s="209"/>
      <c r="CV16" s="209"/>
      <c r="CW16" s="209"/>
      <c r="CX16" s="209"/>
      <c r="CY16" s="209"/>
      <c r="CZ16" s="209"/>
      <c r="DA16" s="209"/>
      <c r="DB16" s="209"/>
      <c r="DC16" s="209"/>
      <c r="DD16" s="209"/>
      <c r="DE16" s="209"/>
      <c r="DF16" s="209"/>
      <c r="DG16" s="209"/>
      <c r="DH16" s="209"/>
      <c r="DI16" s="209"/>
      <c r="DJ16" s="209"/>
      <c r="DK16" s="209"/>
      <c r="DL16" s="209"/>
      <c r="DM16" s="209"/>
      <c r="DN16" s="209"/>
      <c r="DO16" s="209"/>
      <c r="DP16" s="209"/>
      <c r="DQ16" s="209"/>
      <c r="DR16" s="209"/>
      <c r="DS16" s="209"/>
      <c r="DT16" s="209"/>
      <c r="DU16" s="209"/>
      <c r="DV16" s="209"/>
      <c r="DW16" s="209"/>
      <c r="DX16" s="209"/>
      <c r="DY16" s="209"/>
      <c r="DZ16" s="209"/>
      <c r="EA16" s="209"/>
      <c r="EB16" s="209"/>
      <c r="EC16" s="209"/>
      <c r="ED16" s="209"/>
      <c r="EE16" s="209"/>
      <c r="EF16" s="209"/>
      <c r="EG16" s="209"/>
      <c r="EH16" s="209"/>
      <c r="EI16" s="209"/>
      <c r="EJ16" s="209"/>
      <c r="EK16" s="209"/>
      <c r="EL16" s="209"/>
      <c r="EM16" s="209"/>
      <c r="EN16" s="209"/>
      <c r="EO16" s="209"/>
      <c r="EP16" s="209"/>
      <c r="EQ16" s="209"/>
      <c r="ER16" s="209"/>
      <c r="ES16" s="209"/>
      <c r="ET16" s="209"/>
      <c r="EU16" s="209"/>
      <c r="EV16" s="209"/>
      <c r="EW16" s="209"/>
      <c r="EX16" s="209"/>
      <c r="EY16" s="209"/>
      <c r="EZ16" s="209"/>
      <c r="FA16" s="209"/>
      <c r="FB16" s="209"/>
    </row>
    <row r="17" spans="1:158" x14ac:dyDescent="0.2">
      <c r="A17" s="47" t="s">
        <v>42</v>
      </c>
      <c r="B17" s="58">
        <v>1116</v>
      </c>
      <c r="C17" s="58">
        <v>3514</v>
      </c>
      <c r="D17" s="58">
        <v>1997.9524416000002</v>
      </c>
      <c r="E17" s="58">
        <v>1996.3865498</v>
      </c>
      <c r="F17" s="58">
        <v>0</v>
      </c>
      <c r="G17" s="325">
        <v>0</v>
      </c>
      <c r="H17" s="325">
        <v>1306.42615</v>
      </c>
      <c r="J17" s="90" t="s">
        <v>7</v>
      </c>
      <c r="K17" s="157">
        <v>330.505315</v>
      </c>
      <c r="L17" s="157">
        <v>400</v>
      </c>
      <c r="M17" s="157">
        <v>286.06176499999998</v>
      </c>
      <c r="N17" s="157">
        <v>564.34682199999997</v>
      </c>
      <c r="O17" s="157">
        <v>0</v>
      </c>
      <c r="P17" s="91">
        <v>0</v>
      </c>
      <c r="Q17" s="91">
        <v>412.90492399999999</v>
      </c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  <c r="CB17" s="209"/>
      <c r="CC17" s="209"/>
      <c r="CD17" s="209"/>
      <c r="CE17" s="209"/>
      <c r="CF17" s="209"/>
      <c r="CG17" s="209"/>
      <c r="CH17" s="209"/>
      <c r="CI17" s="209"/>
      <c r="CJ17" s="209"/>
      <c r="CK17" s="209"/>
      <c r="CL17" s="209"/>
      <c r="CM17" s="209"/>
      <c r="CN17" s="209"/>
      <c r="CO17" s="209"/>
      <c r="CP17" s="209"/>
      <c r="CQ17" s="209"/>
      <c r="CR17" s="209"/>
      <c r="CS17" s="209"/>
      <c r="CT17" s="209"/>
      <c r="CU17" s="209"/>
      <c r="CV17" s="209"/>
      <c r="CW17" s="209"/>
      <c r="CX17" s="209"/>
      <c r="CY17" s="209"/>
      <c r="CZ17" s="209"/>
      <c r="DA17" s="209"/>
      <c r="DB17" s="209"/>
      <c r="DC17" s="209"/>
      <c r="DD17" s="209"/>
      <c r="DE17" s="209"/>
      <c r="DF17" s="209"/>
      <c r="DG17" s="209"/>
      <c r="DH17" s="209"/>
      <c r="DI17" s="209"/>
      <c r="DJ17" s="209"/>
      <c r="DK17" s="209"/>
      <c r="DL17" s="209"/>
      <c r="DM17" s="209"/>
      <c r="DN17" s="209"/>
      <c r="DO17" s="209"/>
      <c r="DP17" s="209"/>
      <c r="DQ17" s="209"/>
      <c r="DR17" s="209"/>
      <c r="DS17" s="209"/>
      <c r="DT17" s="209"/>
      <c r="DU17" s="209"/>
      <c r="DV17" s="209"/>
      <c r="DW17" s="209"/>
      <c r="DX17" s="209"/>
      <c r="DY17" s="209"/>
      <c r="DZ17" s="209"/>
      <c r="EA17" s="209"/>
      <c r="EB17" s="209"/>
      <c r="EC17" s="209"/>
      <c r="ED17" s="209"/>
      <c r="EE17" s="209"/>
      <c r="EF17" s="209"/>
      <c r="EG17" s="209"/>
      <c r="EH17" s="209"/>
      <c r="EI17" s="209"/>
      <c r="EJ17" s="209"/>
      <c r="EK17" s="209"/>
      <c r="EL17" s="209"/>
      <c r="EM17" s="209"/>
      <c r="EN17" s="209"/>
      <c r="EO17" s="209"/>
      <c r="EP17" s="209"/>
      <c r="EQ17" s="209"/>
      <c r="ER17" s="209"/>
      <c r="ES17" s="209"/>
      <c r="ET17" s="209"/>
      <c r="EU17" s="209"/>
      <c r="EV17" s="209"/>
      <c r="EW17" s="209"/>
      <c r="EX17" s="209"/>
      <c r="EY17" s="209"/>
      <c r="EZ17" s="209"/>
      <c r="FA17" s="209"/>
      <c r="FB17" s="209"/>
    </row>
    <row r="18" spans="1:158" x14ac:dyDescent="0.2">
      <c r="A18" s="47" t="s">
        <v>43</v>
      </c>
      <c r="B18" s="58">
        <v>142</v>
      </c>
      <c r="C18" s="58">
        <v>272</v>
      </c>
      <c r="D18" s="58">
        <v>121.5342792</v>
      </c>
      <c r="E18" s="58">
        <v>91.591498999999999</v>
      </c>
      <c r="F18" s="58">
        <v>0</v>
      </c>
      <c r="G18" s="325">
        <v>0</v>
      </c>
      <c r="H18" s="325">
        <v>53.240101199999998</v>
      </c>
      <c r="J18" s="90" t="s">
        <v>54</v>
      </c>
      <c r="K18" s="157">
        <v>27.912237999999999</v>
      </c>
      <c r="L18" s="157">
        <v>2</v>
      </c>
      <c r="M18" s="157">
        <v>13.2761882</v>
      </c>
      <c r="N18" s="157">
        <v>21.986821600000003</v>
      </c>
      <c r="O18" s="157">
        <v>0</v>
      </c>
      <c r="P18" s="91">
        <v>0</v>
      </c>
      <c r="Q18" s="91">
        <v>1.6576105999999999</v>
      </c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  <c r="CB18" s="209"/>
      <c r="CC18" s="209"/>
      <c r="CD18" s="209"/>
      <c r="CE18" s="209"/>
      <c r="CF18" s="209"/>
      <c r="CG18" s="209"/>
      <c r="CH18" s="209"/>
      <c r="CI18" s="209"/>
      <c r="CJ18" s="209"/>
      <c r="CK18" s="209"/>
      <c r="CL18" s="209"/>
      <c r="CM18" s="209"/>
      <c r="CN18" s="209"/>
      <c r="CO18" s="209"/>
      <c r="CP18" s="209"/>
      <c r="CQ18" s="209"/>
      <c r="CR18" s="209"/>
      <c r="CS18" s="209"/>
      <c r="CT18" s="209"/>
      <c r="CU18" s="209"/>
      <c r="CV18" s="209"/>
      <c r="CW18" s="209"/>
      <c r="CX18" s="209"/>
      <c r="CY18" s="209"/>
      <c r="CZ18" s="209"/>
      <c r="DA18" s="209"/>
      <c r="DB18" s="209"/>
      <c r="DC18" s="209"/>
      <c r="DD18" s="209"/>
      <c r="DE18" s="209"/>
      <c r="DF18" s="209"/>
      <c r="DG18" s="209"/>
      <c r="DH18" s="209"/>
      <c r="DI18" s="209"/>
      <c r="DJ18" s="209"/>
      <c r="DK18" s="209"/>
      <c r="DL18" s="209"/>
      <c r="DM18" s="209"/>
      <c r="DN18" s="209"/>
      <c r="DO18" s="209"/>
      <c r="DP18" s="209"/>
      <c r="DQ18" s="209"/>
      <c r="DR18" s="209"/>
      <c r="DS18" s="209"/>
      <c r="DT18" s="209"/>
      <c r="DU18" s="209"/>
      <c r="DV18" s="209"/>
      <c r="DW18" s="209"/>
      <c r="DX18" s="209"/>
      <c r="DY18" s="209"/>
      <c r="DZ18" s="209"/>
      <c r="EA18" s="209"/>
      <c r="EB18" s="209"/>
      <c r="EC18" s="209"/>
      <c r="ED18" s="209"/>
      <c r="EE18" s="209"/>
      <c r="EF18" s="209"/>
      <c r="EG18" s="209"/>
      <c r="EH18" s="209"/>
      <c r="EI18" s="209"/>
      <c r="EJ18" s="209"/>
      <c r="EK18" s="209"/>
      <c r="EL18" s="209"/>
      <c r="EM18" s="209"/>
      <c r="EN18" s="209"/>
      <c r="EO18" s="209"/>
      <c r="EP18" s="209"/>
      <c r="EQ18" s="209"/>
      <c r="ER18" s="209"/>
      <c r="ES18" s="209"/>
      <c r="ET18" s="209"/>
      <c r="EU18" s="209"/>
      <c r="EV18" s="209"/>
      <c r="EW18" s="209"/>
      <c r="EX18" s="209"/>
      <c r="EY18" s="209"/>
      <c r="EZ18" s="209"/>
      <c r="FA18" s="209"/>
      <c r="FB18" s="209"/>
    </row>
    <row r="19" spans="1:158" x14ac:dyDescent="0.2">
      <c r="A19" s="47" t="s">
        <v>44</v>
      </c>
      <c r="B19" s="58">
        <v>33</v>
      </c>
      <c r="C19" s="58">
        <v>92</v>
      </c>
      <c r="D19" s="58">
        <v>159.89303699999999</v>
      </c>
      <c r="E19" s="58">
        <v>133.06042390000002</v>
      </c>
      <c r="F19" s="58">
        <v>0</v>
      </c>
      <c r="G19" s="325">
        <v>0</v>
      </c>
      <c r="H19" s="325">
        <v>128.8614565</v>
      </c>
      <c r="J19" s="136" t="s">
        <v>198</v>
      </c>
      <c r="L19" s="155">
        <v>0</v>
      </c>
      <c r="M19" s="157">
        <v>15.605219999999999</v>
      </c>
      <c r="N19" s="157">
        <v>0</v>
      </c>
      <c r="O19" s="157">
        <v>0</v>
      </c>
      <c r="P19" s="91">
        <v>0</v>
      </c>
      <c r="Q19" s="91">
        <v>0</v>
      </c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  <c r="BI19" s="209"/>
      <c r="BJ19" s="209"/>
      <c r="BK19" s="209"/>
      <c r="BL19" s="209"/>
      <c r="BM19" s="209"/>
      <c r="BN19" s="209"/>
      <c r="BO19" s="209"/>
      <c r="BP19" s="209"/>
      <c r="BQ19" s="209"/>
      <c r="BR19" s="209"/>
      <c r="BS19" s="209"/>
      <c r="BT19" s="209"/>
      <c r="BU19" s="209"/>
      <c r="BV19" s="209"/>
      <c r="BW19" s="209"/>
      <c r="BX19" s="209"/>
      <c r="BY19" s="209"/>
      <c r="BZ19" s="209"/>
      <c r="CA19" s="209"/>
      <c r="CB19" s="209"/>
      <c r="CC19" s="209"/>
      <c r="CD19" s="209"/>
      <c r="CE19" s="209"/>
      <c r="CF19" s="209"/>
      <c r="CG19" s="209"/>
      <c r="CH19" s="209"/>
      <c r="CI19" s="209"/>
      <c r="CJ19" s="209"/>
      <c r="CK19" s="209"/>
      <c r="CL19" s="209"/>
      <c r="CM19" s="209"/>
      <c r="CN19" s="209"/>
      <c r="CO19" s="209"/>
      <c r="CP19" s="209"/>
      <c r="CQ19" s="209"/>
      <c r="CR19" s="209"/>
      <c r="CS19" s="209"/>
      <c r="CT19" s="209"/>
      <c r="CU19" s="209"/>
      <c r="CV19" s="209"/>
      <c r="CW19" s="209"/>
      <c r="CX19" s="209"/>
      <c r="CY19" s="209"/>
      <c r="CZ19" s="209"/>
      <c r="DA19" s="209"/>
      <c r="DB19" s="209"/>
      <c r="DC19" s="209"/>
      <c r="DD19" s="209"/>
      <c r="DE19" s="209"/>
      <c r="DF19" s="209"/>
      <c r="DG19" s="209"/>
      <c r="DH19" s="209"/>
      <c r="DI19" s="209"/>
      <c r="DJ19" s="209"/>
      <c r="DK19" s="209"/>
      <c r="DL19" s="209"/>
      <c r="DM19" s="209"/>
      <c r="DN19" s="209"/>
      <c r="DO19" s="209"/>
      <c r="DP19" s="209"/>
      <c r="DQ19" s="209"/>
      <c r="DR19" s="209"/>
      <c r="DS19" s="209"/>
      <c r="DT19" s="209"/>
      <c r="DU19" s="209"/>
      <c r="DV19" s="209"/>
      <c r="DW19" s="209"/>
      <c r="DX19" s="209"/>
      <c r="DY19" s="209"/>
      <c r="DZ19" s="209"/>
      <c r="EA19" s="209"/>
      <c r="EB19" s="209"/>
      <c r="EC19" s="209"/>
      <c r="ED19" s="209"/>
      <c r="EE19" s="209"/>
      <c r="EF19" s="209"/>
      <c r="EG19" s="209"/>
      <c r="EH19" s="209"/>
      <c r="EI19" s="209"/>
      <c r="EJ19" s="209"/>
      <c r="EK19" s="209"/>
      <c r="EL19" s="209"/>
      <c r="EM19" s="209"/>
      <c r="EN19" s="209"/>
      <c r="EO19" s="209"/>
      <c r="EP19" s="209"/>
      <c r="EQ19" s="209"/>
      <c r="ER19" s="209"/>
      <c r="ES19" s="209"/>
      <c r="ET19" s="209"/>
      <c r="EU19" s="209"/>
      <c r="EV19" s="209"/>
      <c r="EW19" s="209"/>
      <c r="EX19" s="209"/>
      <c r="EY19" s="209"/>
      <c r="EZ19" s="209"/>
      <c r="FA19" s="209"/>
      <c r="FB19" s="209"/>
    </row>
    <row r="20" spans="1:158" x14ac:dyDescent="0.2">
      <c r="A20" s="47" t="s">
        <v>45</v>
      </c>
      <c r="B20" s="58">
        <v>0</v>
      </c>
      <c r="C20" s="58">
        <v>0</v>
      </c>
      <c r="D20" s="58">
        <v>0</v>
      </c>
      <c r="E20" s="58">
        <v>31.014520999999998</v>
      </c>
      <c r="F20" s="58">
        <v>0</v>
      </c>
      <c r="G20" s="325">
        <v>0</v>
      </c>
      <c r="H20" s="325">
        <v>8.5153047999999991</v>
      </c>
      <c r="J20" s="90" t="s">
        <v>8</v>
      </c>
      <c r="K20" s="157">
        <v>213.46014299999999</v>
      </c>
      <c r="L20" s="157">
        <v>245</v>
      </c>
      <c r="M20" s="157">
        <v>193.972947</v>
      </c>
      <c r="N20" s="157">
        <v>198.372772</v>
      </c>
      <c r="O20" s="157">
        <v>0</v>
      </c>
      <c r="P20" s="91">
        <v>0</v>
      </c>
      <c r="Q20" s="91">
        <v>216.956076</v>
      </c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09"/>
      <c r="CG20" s="209"/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09"/>
      <c r="EI20" s="209"/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</row>
    <row r="21" spans="1:158" x14ac:dyDescent="0.2">
      <c r="A21" s="47" t="s">
        <v>161</v>
      </c>
      <c r="B21" s="58">
        <v>225</v>
      </c>
      <c r="C21" s="58">
        <v>403</v>
      </c>
      <c r="D21" s="58">
        <v>355.88204060000004</v>
      </c>
      <c r="E21" s="58">
        <v>377.13030220999997</v>
      </c>
      <c r="F21" s="58">
        <v>0</v>
      </c>
      <c r="G21" s="325">
        <v>0</v>
      </c>
      <c r="H21" s="325">
        <v>665.3142818</v>
      </c>
      <c r="J21" s="90" t="s">
        <v>55</v>
      </c>
      <c r="K21" s="157">
        <v>18.415610999999998</v>
      </c>
      <c r="L21" s="157">
        <v>61</v>
      </c>
      <c r="M21" s="157">
        <v>22.573699999999999</v>
      </c>
      <c r="N21" s="157">
        <v>26.746500000000001</v>
      </c>
      <c r="O21" s="157">
        <v>0</v>
      </c>
      <c r="P21" s="91">
        <v>0</v>
      </c>
      <c r="Q21" s="91">
        <v>13.882400000000001</v>
      </c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09"/>
      <c r="BN21" s="209"/>
      <c r="BO21" s="209"/>
      <c r="BP21" s="209"/>
      <c r="BQ21" s="209"/>
      <c r="BR21" s="209"/>
      <c r="BS21" s="209"/>
      <c r="BT21" s="209"/>
      <c r="BU21" s="209"/>
      <c r="BV21" s="209"/>
      <c r="BW21" s="209"/>
      <c r="BX21" s="209"/>
      <c r="BY21" s="209"/>
      <c r="BZ21" s="209"/>
      <c r="CA21" s="209"/>
      <c r="CB21" s="209"/>
      <c r="CC21" s="209"/>
      <c r="CD21" s="209"/>
      <c r="CE21" s="209"/>
      <c r="CF21" s="209"/>
      <c r="CG21" s="209"/>
      <c r="CH21" s="209"/>
      <c r="CI21" s="209"/>
      <c r="CJ21" s="209"/>
      <c r="CK21" s="209"/>
      <c r="CL21" s="209"/>
      <c r="CM21" s="209"/>
      <c r="CN21" s="209"/>
      <c r="CO21" s="209"/>
      <c r="CP21" s="209"/>
      <c r="CQ21" s="209"/>
      <c r="CR21" s="209"/>
      <c r="CS21" s="209"/>
      <c r="CT21" s="209"/>
      <c r="CU21" s="209"/>
      <c r="CV21" s="209"/>
      <c r="CW21" s="209"/>
      <c r="CX21" s="209"/>
      <c r="CY21" s="209"/>
      <c r="CZ21" s="209"/>
      <c r="DA21" s="209"/>
      <c r="DB21" s="209"/>
      <c r="DC21" s="209"/>
      <c r="DD21" s="209"/>
      <c r="DE21" s="209"/>
      <c r="DF21" s="209"/>
      <c r="DG21" s="209"/>
      <c r="DH21" s="209"/>
      <c r="DI21" s="209"/>
      <c r="DJ21" s="209"/>
      <c r="DK21" s="209"/>
      <c r="DL21" s="209"/>
      <c r="DM21" s="209"/>
      <c r="DN21" s="209"/>
      <c r="DO21" s="209"/>
      <c r="DP21" s="209"/>
      <c r="DQ21" s="209"/>
      <c r="DR21" s="209"/>
      <c r="DS21" s="209"/>
      <c r="DT21" s="209"/>
      <c r="DU21" s="209"/>
      <c r="DV21" s="209"/>
      <c r="DW21" s="209"/>
      <c r="DX21" s="209"/>
      <c r="DY21" s="209"/>
      <c r="DZ21" s="209"/>
      <c r="EA21" s="209"/>
      <c r="EB21" s="209"/>
      <c r="EC21" s="209"/>
      <c r="ED21" s="209"/>
      <c r="EE21" s="209"/>
      <c r="EF21" s="209"/>
      <c r="EG21" s="209"/>
      <c r="EH21" s="209"/>
      <c r="EI21" s="209"/>
      <c r="EJ21" s="209"/>
      <c r="EK21" s="209"/>
      <c r="EL21" s="209"/>
      <c r="EM21" s="209"/>
      <c r="EN21" s="209"/>
      <c r="EO21" s="209"/>
      <c r="EP21" s="209"/>
      <c r="EQ21" s="209"/>
      <c r="ER21" s="209"/>
      <c r="ES21" s="209"/>
      <c r="ET21" s="209"/>
      <c r="EU21" s="209"/>
      <c r="EV21" s="209"/>
      <c r="EW21" s="209"/>
      <c r="EX21" s="209"/>
      <c r="EY21" s="209"/>
      <c r="EZ21" s="209"/>
      <c r="FA21" s="209"/>
      <c r="FB21" s="209"/>
    </row>
    <row r="22" spans="1:158" x14ac:dyDescent="0.2">
      <c r="A22" s="49" t="s">
        <v>20</v>
      </c>
      <c r="B22" s="67">
        <v>9183</v>
      </c>
      <c r="C22" s="67">
        <v>22927</v>
      </c>
      <c r="D22" s="67">
        <v>13443.0613056</v>
      </c>
      <c r="E22" s="67">
        <v>20994.069590509993</v>
      </c>
      <c r="F22" s="67">
        <v>0</v>
      </c>
      <c r="G22" s="67">
        <v>0</v>
      </c>
      <c r="H22" s="67">
        <v>11940.229876379999</v>
      </c>
      <c r="I22" s="28"/>
      <c r="J22" s="136" t="s">
        <v>224</v>
      </c>
      <c r="N22" s="157">
        <v>0</v>
      </c>
      <c r="O22" s="157">
        <v>0</v>
      </c>
      <c r="P22">
        <v>0</v>
      </c>
      <c r="Q22" s="91">
        <v>0</v>
      </c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09"/>
      <c r="BN22" s="209"/>
      <c r="BO22" s="209"/>
      <c r="BP22" s="209"/>
      <c r="BQ22" s="209"/>
      <c r="BR22" s="209"/>
      <c r="BS22" s="209"/>
      <c r="BT22" s="209"/>
      <c r="BU22" s="209"/>
      <c r="BV22" s="209"/>
      <c r="BW22" s="209"/>
      <c r="BX22" s="209"/>
      <c r="BY22" s="209"/>
      <c r="BZ22" s="209"/>
      <c r="CA22" s="209"/>
      <c r="CB22" s="209"/>
      <c r="CC22" s="209"/>
      <c r="CD22" s="209"/>
      <c r="CE22" s="209"/>
      <c r="CF22" s="209"/>
      <c r="CG22" s="209"/>
      <c r="CH22" s="209"/>
      <c r="CI22" s="209"/>
      <c r="CJ22" s="209"/>
      <c r="CK22" s="209"/>
      <c r="CL22" s="209"/>
      <c r="CM22" s="209"/>
      <c r="CN22" s="209"/>
      <c r="CO22" s="209"/>
      <c r="CP22" s="209"/>
      <c r="CQ22" s="209"/>
      <c r="CR22" s="209"/>
      <c r="CS22" s="209"/>
      <c r="CT22" s="209"/>
      <c r="CU22" s="209"/>
      <c r="CV22" s="209"/>
      <c r="CW22" s="209"/>
      <c r="CX22" s="209"/>
      <c r="CY22" s="209"/>
      <c r="CZ22" s="209"/>
      <c r="DA22" s="209"/>
      <c r="DB22" s="209"/>
      <c r="DC22" s="209"/>
      <c r="DD22" s="209"/>
      <c r="DE22" s="209"/>
      <c r="DF22" s="209"/>
      <c r="DG22" s="209"/>
      <c r="DH22" s="209"/>
      <c r="DI22" s="209"/>
      <c r="DJ22" s="209"/>
      <c r="DK22" s="209"/>
      <c r="DL22" s="209"/>
      <c r="DM22" s="209"/>
      <c r="DN22" s="209"/>
      <c r="DO22" s="209"/>
      <c r="DP22" s="209"/>
      <c r="DQ22" s="209"/>
      <c r="DR22" s="209"/>
      <c r="DS22" s="209"/>
      <c r="DT22" s="209"/>
      <c r="DU22" s="209"/>
      <c r="DV22" s="209"/>
      <c r="DW22" s="209"/>
      <c r="DX22" s="209"/>
      <c r="DY22" s="209"/>
      <c r="DZ22" s="209"/>
      <c r="EA22" s="209"/>
      <c r="EB22" s="209"/>
      <c r="EC22" s="209"/>
      <c r="ED22" s="209"/>
      <c r="EE22" s="209"/>
      <c r="EF22" s="209"/>
      <c r="EG22" s="209"/>
      <c r="EH22" s="209"/>
      <c r="EI22" s="209"/>
      <c r="EJ22" s="209"/>
      <c r="EK22" s="209"/>
      <c r="EL22" s="209"/>
      <c r="EM22" s="209"/>
      <c r="EN22" s="209"/>
      <c r="EO22" s="209"/>
      <c r="EP22" s="209"/>
      <c r="EQ22" s="209"/>
      <c r="ER22" s="209"/>
      <c r="ES22" s="209"/>
      <c r="ET22" s="209"/>
      <c r="EU22" s="209"/>
      <c r="EV22" s="209"/>
      <c r="EW22" s="209"/>
      <c r="EX22" s="209"/>
      <c r="EY22" s="209"/>
      <c r="EZ22" s="209"/>
      <c r="FA22" s="209"/>
      <c r="FB22" s="209"/>
    </row>
    <row r="23" spans="1:158" x14ac:dyDescent="0.2">
      <c r="A23" s="47" t="s">
        <v>62</v>
      </c>
      <c r="B23" s="58">
        <v>803</v>
      </c>
      <c r="C23" s="58">
        <v>322</v>
      </c>
      <c r="D23" s="58">
        <v>382.99193515000002</v>
      </c>
      <c r="E23" s="58">
        <v>462.91012449999999</v>
      </c>
      <c r="F23" s="58">
        <v>12.371169999999999</v>
      </c>
      <c r="G23" s="325">
        <v>0</v>
      </c>
      <c r="H23" s="325">
        <v>222.85597000000001</v>
      </c>
      <c r="I23" s="28"/>
      <c r="J23" s="90" t="s">
        <v>9</v>
      </c>
      <c r="K23" s="157">
        <v>729.47063800000001</v>
      </c>
      <c r="L23" s="157">
        <v>1665</v>
      </c>
      <c r="M23" s="157">
        <v>841.58501870000009</v>
      </c>
      <c r="N23" s="157">
        <v>2470.4918959000001</v>
      </c>
      <c r="O23" s="157">
        <v>0</v>
      </c>
      <c r="P23" s="91">
        <v>0</v>
      </c>
      <c r="Q23" s="91">
        <v>579.78826189999995</v>
      </c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209"/>
      <c r="BN23" s="209"/>
      <c r="BO23" s="209"/>
      <c r="BP23" s="209"/>
      <c r="BQ23" s="209"/>
      <c r="BR23" s="209"/>
      <c r="BS23" s="209"/>
      <c r="BT23" s="209"/>
      <c r="BU23" s="209"/>
      <c r="BV23" s="209"/>
      <c r="BW23" s="209"/>
      <c r="BX23" s="209"/>
      <c r="BY23" s="209"/>
      <c r="BZ23" s="209"/>
      <c r="CA23" s="209"/>
      <c r="CB23" s="209"/>
      <c r="CC23" s="209"/>
      <c r="CD23" s="209"/>
      <c r="CE23" s="209"/>
      <c r="CF23" s="209"/>
      <c r="CG23" s="209"/>
      <c r="CH23" s="209"/>
      <c r="CI23" s="209"/>
      <c r="CJ23" s="209"/>
      <c r="CK23" s="209"/>
      <c r="CL23" s="209"/>
      <c r="CM23" s="209"/>
      <c r="CN23" s="209"/>
      <c r="CO23" s="209"/>
      <c r="CP23" s="209"/>
      <c r="CQ23" s="209"/>
      <c r="CR23" s="209"/>
      <c r="CS23" s="209"/>
      <c r="CT23" s="209"/>
      <c r="CU23" s="209"/>
      <c r="CV23" s="209"/>
      <c r="CW23" s="209"/>
      <c r="CX23" s="209"/>
      <c r="CY23" s="209"/>
      <c r="CZ23" s="209"/>
      <c r="DA23" s="209"/>
      <c r="DB23" s="209"/>
      <c r="DC23" s="209"/>
      <c r="DD23" s="209"/>
      <c r="DE23" s="209"/>
      <c r="DF23" s="209"/>
      <c r="DG23" s="209"/>
      <c r="DH23" s="209"/>
      <c r="DI23" s="209"/>
      <c r="DJ23" s="209"/>
      <c r="DK23" s="209"/>
      <c r="DL23" s="209"/>
      <c r="DM23" s="209"/>
      <c r="DN23" s="209"/>
      <c r="DO23" s="209"/>
      <c r="DP23" s="209"/>
      <c r="DQ23" s="209"/>
      <c r="DR23" s="209"/>
      <c r="DS23" s="209"/>
      <c r="DT23" s="209"/>
      <c r="DU23" s="209"/>
      <c r="DV23" s="209"/>
      <c r="DW23" s="209"/>
      <c r="DX23" s="209"/>
      <c r="DY23" s="209"/>
      <c r="DZ23" s="209"/>
      <c r="EA23" s="209"/>
      <c r="EB23" s="209"/>
      <c r="EC23" s="209"/>
      <c r="ED23" s="209"/>
      <c r="EE23" s="209"/>
      <c r="EF23" s="209"/>
      <c r="EG23" s="209"/>
      <c r="EH23" s="209"/>
      <c r="EI23" s="209"/>
      <c r="EJ23" s="209"/>
      <c r="EK23" s="209"/>
      <c r="EL23" s="209"/>
      <c r="EM23" s="209"/>
      <c r="EN23" s="209"/>
      <c r="EO23" s="209"/>
      <c r="EP23" s="209"/>
      <c r="EQ23" s="209"/>
      <c r="ER23" s="209"/>
      <c r="ES23" s="209"/>
      <c r="ET23" s="209"/>
      <c r="EU23" s="209"/>
      <c r="EV23" s="209"/>
      <c r="EW23" s="209"/>
      <c r="EX23" s="209"/>
      <c r="EY23" s="209"/>
      <c r="EZ23" s="209"/>
      <c r="FA23" s="209"/>
      <c r="FB23" s="209"/>
    </row>
    <row r="24" spans="1:158" x14ac:dyDescent="0.2">
      <c r="A24" s="47" t="s">
        <v>63</v>
      </c>
      <c r="B24" s="58">
        <v>1199</v>
      </c>
      <c r="C24" s="58">
        <v>892</v>
      </c>
      <c r="D24" s="58">
        <v>1089.3389575000001</v>
      </c>
      <c r="E24" s="58">
        <v>920.2822506</v>
      </c>
      <c r="F24" s="58">
        <v>5.6020056</v>
      </c>
      <c r="G24" s="325">
        <v>0</v>
      </c>
      <c r="H24" s="325">
        <v>678.29230559999996</v>
      </c>
      <c r="I24" s="28"/>
      <c r="J24" s="90" t="s">
        <v>204</v>
      </c>
      <c r="L24" s="155">
        <v>0</v>
      </c>
      <c r="M24" s="157">
        <v>0</v>
      </c>
      <c r="N24" s="157">
        <v>0</v>
      </c>
      <c r="O24" s="157">
        <v>0</v>
      </c>
      <c r="P24" s="91">
        <v>0</v>
      </c>
      <c r="Q24" s="91">
        <v>0</v>
      </c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09"/>
      <c r="BN24" s="209"/>
      <c r="BO24" s="209"/>
      <c r="BP24" s="209"/>
      <c r="BQ24" s="209"/>
      <c r="BR24" s="209"/>
      <c r="BS24" s="209"/>
      <c r="BT24" s="209"/>
      <c r="BU24" s="209"/>
      <c r="BV24" s="209"/>
      <c r="BW24" s="209"/>
      <c r="BX24" s="209"/>
      <c r="BY24" s="209"/>
      <c r="BZ24" s="209"/>
      <c r="CA24" s="209"/>
      <c r="CB24" s="209"/>
      <c r="CC24" s="209"/>
      <c r="CD24" s="209"/>
      <c r="CE24" s="209"/>
      <c r="CF24" s="209"/>
      <c r="CG24" s="209"/>
      <c r="CH24" s="209"/>
      <c r="CI24" s="209"/>
      <c r="CJ24" s="209"/>
      <c r="CK24" s="209"/>
      <c r="CL24" s="209"/>
      <c r="CM24" s="209"/>
      <c r="CN24" s="209"/>
      <c r="CO24" s="209"/>
      <c r="CP24" s="209"/>
      <c r="CQ24" s="209"/>
      <c r="CR24" s="209"/>
      <c r="CS24" s="209"/>
      <c r="CT24" s="209"/>
      <c r="CU24" s="209"/>
      <c r="CV24" s="209"/>
      <c r="CW24" s="209"/>
      <c r="CX24" s="209"/>
      <c r="CY24" s="209"/>
      <c r="CZ24" s="209"/>
      <c r="DA24" s="209"/>
      <c r="DB24" s="209"/>
      <c r="DC24" s="209"/>
      <c r="DD24" s="209"/>
      <c r="DE24" s="209"/>
      <c r="DF24" s="209"/>
      <c r="DG24" s="209"/>
      <c r="DH24" s="209"/>
      <c r="DI24" s="209"/>
      <c r="DJ24" s="209"/>
      <c r="DK24" s="209"/>
      <c r="DL24" s="209"/>
      <c r="DM24" s="209"/>
      <c r="DN24" s="209"/>
      <c r="DO24" s="209"/>
      <c r="DP24" s="209"/>
      <c r="DQ24" s="209"/>
      <c r="DR24" s="209"/>
      <c r="DS24" s="209"/>
      <c r="DT24" s="209"/>
      <c r="DU24" s="209"/>
      <c r="DV24" s="209"/>
      <c r="DW24" s="209"/>
      <c r="DX24" s="209"/>
      <c r="DY24" s="209"/>
      <c r="DZ24" s="209"/>
      <c r="EA24" s="209"/>
      <c r="EB24" s="209"/>
      <c r="EC24" s="209"/>
      <c r="ED24" s="209"/>
      <c r="EE24" s="209"/>
      <c r="EF24" s="209"/>
      <c r="EG24" s="209"/>
      <c r="EH24" s="209"/>
      <c r="EI24" s="209"/>
      <c r="EJ24" s="209"/>
      <c r="EK24" s="209"/>
      <c r="EL24" s="209"/>
      <c r="EM24" s="209"/>
      <c r="EN24" s="209"/>
      <c r="EO24" s="209"/>
      <c r="EP24" s="209"/>
      <c r="EQ24" s="209"/>
      <c r="ER24" s="209"/>
      <c r="ES24" s="209"/>
      <c r="ET24" s="209"/>
      <c r="EU24" s="209"/>
      <c r="EV24" s="209"/>
      <c r="EW24" s="209"/>
      <c r="EX24" s="209"/>
      <c r="EY24" s="209"/>
      <c r="EZ24" s="209"/>
      <c r="FA24" s="209"/>
      <c r="FB24" s="209"/>
    </row>
    <row r="25" spans="1:158" x14ac:dyDescent="0.2">
      <c r="A25" s="47" t="s">
        <v>64</v>
      </c>
      <c r="B25" s="58">
        <v>2109</v>
      </c>
      <c r="C25" s="58">
        <v>2144</v>
      </c>
      <c r="D25" s="58">
        <v>1633.5964436499999</v>
      </c>
      <c r="E25" s="58">
        <v>1624.6125438499998</v>
      </c>
      <c r="F25" s="58">
        <v>170.80022729999999</v>
      </c>
      <c r="G25" s="325">
        <v>0</v>
      </c>
      <c r="H25" s="325">
        <v>1019.7363395</v>
      </c>
      <c r="I25" s="28"/>
      <c r="J25" s="90" t="s">
        <v>205</v>
      </c>
      <c r="K25" s="157">
        <v>431.37643500000001</v>
      </c>
      <c r="L25" s="157">
        <v>868</v>
      </c>
      <c r="M25" s="157">
        <v>400.9187776</v>
      </c>
      <c r="N25" s="157">
        <v>1544.2379255999999</v>
      </c>
      <c r="O25" s="157">
        <v>0</v>
      </c>
      <c r="P25" s="91">
        <v>0</v>
      </c>
      <c r="Q25" s="91">
        <v>765.14405509999995</v>
      </c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09"/>
      <c r="BO25" s="209"/>
      <c r="BP25" s="209"/>
      <c r="BQ25" s="209"/>
      <c r="BR25" s="209"/>
      <c r="BS25" s="209"/>
      <c r="BT25" s="209"/>
      <c r="BU25" s="209"/>
      <c r="BV25" s="209"/>
      <c r="BW25" s="209"/>
      <c r="BX25" s="209"/>
      <c r="BY25" s="209"/>
      <c r="BZ25" s="209"/>
      <c r="CA25" s="209"/>
      <c r="CB25" s="209"/>
      <c r="CC25" s="209"/>
      <c r="CD25" s="209"/>
      <c r="CE25" s="209"/>
      <c r="CF25" s="209"/>
      <c r="CG25" s="209"/>
      <c r="CH25" s="209"/>
      <c r="CI25" s="209"/>
      <c r="CJ25" s="209"/>
      <c r="CK25" s="209"/>
      <c r="CL25" s="209"/>
      <c r="CM25" s="209"/>
      <c r="CN25" s="209"/>
      <c r="CO25" s="209"/>
      <c r="CP25" s="209"/>
      <c r="CQ25" s="209"/>
      <c r="CR25" s="209"/>
      <c r="CS25" s="209"/>
      <c r="CT25" s="209"/>
      <c r="CU25" s="209"/>
      <c r="CV25" s="209"/>
      <c r="CW25" s="209"/>
      <c r="CX25" s="209"/>
      <c r="CY25" s="209"/>
      <c r="CZ25" s="209"/>
      <c r="DA25" s="209"/>
      <c r="DB25" s="209"/>
      <c r="DC25" s="209"/>
      <c r="DD25" s="209"/>
      <c r="DE25" s="209"/>
      <c r="DF25" s="209"/>
      <c r="DG25" s="209"/>
      <c r="DH25" s="209"/>
      <c r="DI25" s="209"/>
      <c r="DJ25" s="209"/>
      <c r="DK25" s="209"/>
      <c r="DL25" s="209"/>
      <c r="DM25" s="209"/>
      <c r="DN25" s="209"/>
      <c r="DO25" s="209"/>
      <c r="DP25" s="209"/>
      <c r="DQ25" s="209"/>
      <c r="DR25" s="209"/>
      <c r="DS25" s="209"/>
      <c r="DT25" s="209"/>
      <c r="DU25" s="209"/>
      <c r="DV25" s="209"/>
      <c r="DW25" s="209"/>
      <c r="DX25" s="209"/>
      <c r="DY25" s="209"/>
      <c r="DZ25" s="209"/>
      <c r="EA25" s="209"/>
      <c r="EB25" s="209"/>
      <c r="EC25" s="209"/>
      <c r="ED25" s="209"/>
      <c r="EE25" s="209"/>
      <c r="EF25" s="209"/>
      <c r="EG25" s="209"/>
      <c r="EH25" s="209"/>
      <c r="EI25" s="209"/>
      <c r="EJ25" s="209"/>
      <c r="EK25" s="209"/>
      <c r="EL25" s="209"/>
      <c r="EM25" s="209"/>
      <c r="EN25" s="209"/>
      <c r="EO25" s="209"/>
      <c r="EP25" s="209"/>
      <c r="EQ25" s="209"/>
      <c r="ER25" s="209"/>
      <c r="ES25" s="209"/>
      <c r="ET25" s="209"/>
      <c r="EU25" s="209"/>
      <c r="EV25" s="209"/>
      <c r="EW25" s="209"/>
      <c r="EX25" s="209"/>
      <c r="EY25" s="209"/>
      <c r="EZ25" s="209"/>
      <c r="FA25" s="209"/>
      <c r="FB25" s="209"/>
    </row>
    <row r="26" spans="1:158" x14ac:dyDescent="0.2">
      <c r="A26" s="47" t="s">
        <v>241</v>
      </c>
      <c r="B26" s="58">
        <v>23</v>
      </c>
      <c r="C26" s="58">
        <v>13</v>
      </c>
      <c r="D26" s="58">
        <v>6.8740299</v>
      </c>
      <c r="E26" s="58">
        <v>5.3913960000000003</v>
      </c>
      <c r="F26" s="58">
        <v>0</v>
      </c>
      <c r="G26" s="325">
        <v>0</v>
      </c>
      <c r="H26" s="325">
        <v>3.3696225000000002</v>
      </c>
      <c r="J26" s="90" t="s">
        <v>56</v>
      </c>
      <c r="K26" s="157">
        <v>135.686104</v>
      </c>
      <c r="L26" s="157">
        <v>175</v>
      </c>
      <c r="M26" s="157">
        <v>140.14610400000001</v>
      </c>
      <c r="N26" s="157">
        <v>244.71363199999999</v>
      </c>
      <c r="O26" s="157">
        <v>0</v>
      </c>
      <c r="P26" s="91">
        <v>0</v>
      </c>
      <c r="Q26" s="91">
        <v>40.884903000000001</v>
      </c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09"/>
      <c r="BO26" s="209"/>
      <c r="BP26" s="209"/>
      <c r="BQ26" s="209"/>
      <c r="BR26" s="209"/>
      <c r="BS26" s="209"/>
      <c r="BT26" s="209"/>
      <c r="BU26" s="209"/>
      <c r="BV26" s="209"/>
      <c r="BW26" s="209"/>
      <c r="BX26" s="209"/>
      <c r="BY26" s="209"/>
      <c r="BZ26" s="209"/>
      <c r="CA26" s="209"/>
      <c r="CB26" s="209"/>
      <c r="CC26" s="209"/>
      <c r="CD26" s="209"/>
      <c r="CE26" s="209"/>
      <c r="CF26" s="209"/>
      <c r="CG26" s="209"/>
      <c r="CH26" s="209"/>
      <c r="CI26" s="209"/>
      <c r="CJ26" s="209"/>
      <c r="CK26" s="209"/>
      <c r="CL26" s="209"/>
      <c r="CM26" s="209"/>
      <c r="CN26" s="209"/>
      <c r="CO26" s="209"/>
      <c r="CP26" s="209"/>
      <c r="CQ26" s="209"/>
      <c r="CR26" s="209"/>
      <c r="CS26" s="209"/>
      <c r="CT26" s="209"/>
      <c r="CU26" s="209"/>
      <c r="CV26" s="209"/>
      <c r="CW26" s="209"/>
      <c r="CX26" s="209"/>
      <c r="CY26" s="209"/>
      <c r="CZ26" s="209"/>
      <c r="DA26" s="209"/>
      <c r="DB26" s="209"/>
      <c r="DC26" s="209"/>
      <c r="DD26" s="209"/>
      <c r="DE26" s="209"/>
      <c r="DF26" s="209"/>
      <c r="DG26" s="209"/>
      <c r="DH26" s="209"/>
      <c r="DI26" s="209"/>
      <c r="DJ26" s="209"/>
      <c r="DK26" s="209"/>
      <c r="DL26" s="209"/>
      <c r="DM26" s="209"/>
      <c r="DN26" s="209"/>
      <c r="DO26" s="209"/>
      <c r="DP26" s="209"/>
      <c r="DQ26" s="209"/>
      <c r="DR26" s="209"/>
      <c r="DS26" s="209"/>
      <c r="DT26" s="209"/>
      <c r="DU26" s="209"/>
      <c r="DV26" s="209"/>
      <c r="DW26" s="209"/>
      <c r="DX26" s="209"/>
      <c r="DY26" s="209"/>
      <c r="DZ26" s="209"/>
      <c r="EA26" s="209"/>
      <c r="EB26" s="209"/>
      <c r="EC26" s="209"/>
      <c r="ED26" s="209"/>
      <c r="EE26" s="209"/>
      <c r="EF26" s="209"/>
      <c r="EG26" s="209"/>
      <c r="EH26" s="209"/>
      <c r="EI26" s="209"/>
      <c r="EJ26" s="209"/>
      <c r="EK26" s="209"/>
      <c r="EL26" s="209"/>
      <c r="EM26" s="209"/>
      <c r="EN26" s="209"/>
      <c r="EO26" s="209"/>
      <c r="EP26" s="209"/>
      <c r="EQ26" s="209"/>
      <c r="ER26" s="209"/>
      <c r="ES26" s="209"/>
      <c r="ET26" s="209"/>
      <c r="EU26" s="209"/>
      <c r="EV26" s="209"/>
      <c r="EW26" s="209"/>
      <c r="EX26" s="209"/>
      <c r="EY26" s="209"/>
      <c r="EZ26" s="209"/>
      <c r="FA26" s="209"/>
      <c r="FB26" s="209"/>
    </row>
    <row r="27" spans="1:158" x14ac:dyDescent="0.2">
      <c r="A27" s="49" t="s">
        <v>21</v>
      </c>
      <c r="B27" s="67">
        <v>4134</v>
      </c>
      <c r="C27" s="67">
        <v>3371</v>
      </c>
      <c r="D27" s="67">
        <v>3112.8013662000003</v>
      </c>
      <c r="E27" s="67">
        <v>3013.1963149499998</v>
      </c>
      <c r="F27" s="67">
        <v>188.77340289999998</v>
      </c>
      <c r="G27" s="67">
        <v>0</v>
      </c>
      <c r="H27" s="67">
        <v>1924.2542376000001</v>
      </c>
      <c r="J27" s="90" t="s">
        <v>26</v>
      </c>
      <c r="K27" s="157">
        <v>572.03526099999999</v>
      </c>
      <c r="L27" s="157">
        <v>1329</v>
      </c>
      <c r="M27" s="157">
        <v>731.92828699999995</v>
      </c>
      <c r="N27" s="157">
        <v>1222.4354699999999</v>
      </c>
      <c r="O27" s="157">
        <v>0</v>
      </c>
      <c r="P27" s="91">
        <v>0</v>
      </c>
      <c r="Q27" s="91">
        <v>1046.6634759999999</v>
      </c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9"/>
      <c r="CM27" s="209"/>
      <c r="CN27" s="209"/>
      <c r="CO27" s="209"/>
      <c r="CP27" s="209"/>
      <c r="CQ27" s="209"/>
      <c r="CR27" s="209"/>
      <c r="CS27" s="209"/>
      <c r="CT27" s="209"/>
      <c r="CU27" s="209"/>
      <c r="CV27" s="209"/>
      <c r="CW27" s="209"/>
      <c r="CX27" s="209"/>
      <c r="CY27" s="209"/>
      <c r="CZ27" s="209"/>
      <c r="DA27" s="209"/>
      <c r="DB27" s="209"/>
      <c r="DC27" s="209"/>
      <c r="DD27" s="209"/>
      <c r="DE27" s="209"/>
      <c r="DF27" s="209"/>
      <c r="DG27" s="209"/>
      <c r="DH27" s="209"/>
      <c r="DI27" s="209"/>
      <c r="DJ27" s="209"/>
      <c r="DK27" s="209"/>
      <c r="DL27" s="209"/>
      <c r="DM27" s="209"/>
      <c r="DN27" s="209"/>
      <c r="DO27" s="209"/>
      <c r="DP27" s="209"/>
      <c r="DQ27" s="209"/>
      <c r="DR27" s="209"/>
      <c r="DS27" s="209"/>
      <c r="DT27" s="209"/>
      <c r="DU27" s="209"/>
      <c r="DV27" s="209"/>
      <c r="DW27" s="209"/>
      <c r="DX27" s="209"/>
      <c r="DY27" s="209"/>
      <c r="DZ27" s="209"/>
      <c r="EA27" s="209"/>
      <c r="EB27" s="209"/>
      <c r="EC27" s="209"/>
      <c r="ED27" s="209"/>
      <c r="EE27" s="209"/>
      <c r="EF27" s="209"/>
      <c r="EG27" s="209"/>
      <c r="EH27" s="209"/>
      <c r="EI27" s="209"/>
      <c r="EJ27" s="209"/>
      <c r="EK27" s="209"/>
      <c r="EL27" s="209"/>
      <c r="EM27" s="209"/>
      <c r="EN27" s="209"/>
      <c r="EO27" s="209"/>
      <c r="EP27" s="209"/>
      <c r="EQ27" s="209"/>
      <c r="ER27" s="209"/>
      <c r="ES27" s="209"/>
      <c r="ET27" s="209"/>
      <c r="EU27" s="209"/>
      <c r="EV27" s="209"/>
      <c r="EW27" s="209"/>
      <c r="EX27" s="209"/>
      <c r="EY27" s="209"/>
      <c r="EZ27" s="209"/>
      <c r="FA27" s="209"/>
      <c r="FB27" s="209"/>
    </row>
    <row r="28" spans="1:158" x14ac:dyDescent="0.2">
      <c r="A28" s="47" t="s">
        <v>236</v>
      </c>
      <c r="B28" s="58">
        <v>1502</v>
      </c>
      <c r="C28" s="58">
        <v>747</v>
      </c>
      <c r="D28" s="58">
        <v>462.59858561282999</v>
      </c>
      <c r="E28" s="58">
        <v>804.39251730000001</v>
      </c>
      <c r="F28" s="58">
        <v>0</v>
      </c>
      <c r="G28" s="325">
        <v>0</v>
      </c>
      <c r="H28" s="325">
        <v>233.16987370000001</v>
      </c>
      <c r="I28" s="28"/>
      <c r="J28" s="136" t="s">
        <v>188</v>
      </c>
      <c r="K28" s="157">
        <v>0</v>
      </c>
      <c r="L28" s="157">
        <v>0</v>
      </c>
      <c r="M28" s="157"/>
      <c r="N28" s="157">
        <v>0</v>
      </c>
      <c r="O28" s="157">
        <v>0</v>
      </c>
      <c r="P28" s="91">
        <v>0</v>
      </c>
      <c r="Q28" s="91">
        <v>0</v>
      </c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09"/>
      <c r="BO28" s="209"/>
      <c r="BP28" s="209"/>
      <c r="BQ28" s="209"/>
      <c r="BR28" s="209"/>
      <c r="BS28" s="209"/>
      <c r="BT28" s="209"/>
      <c r="BU28" s="209"/>
      <c r="BV28" s="209"/>
      <c r="BW28" s="209"/>
      <c r="BX28" s="209"/>
      <c r="BY28" s="209"/>
      <c r="BZ28" s="209"/>
      <c r="CA28" s="209"/>
      <c r="CB28" s="209"/>
      <c r="CC28" s="209"/>
      <c r="CD28" s="209"/>
      <c r="CE28" s="209"/>
      <c r="CF28" s="209"/>
      <c r="CG28" s="209"/>
      <c r="CH28" s="209"/>
      <c r="CI28" s="209"/>
      <c r="CJ28" s="209"/>
      <c r="CK28" s="209"/>
      <c r="CL28" s="209"/>
      <c r="CM28" s="209"/>
      <c r="CN28" s="209"/>
      <c r="CO28" s="209"/>
      <c r="CP28" s="209"/>
      <c r="CQ28" s="209"/>
      <c r="CR28" s="209"/>
      <c r="CS28" s="209"/>
      <c r="CT28" s="209"/>
      <c r="CU28" s="209"/>
      <c r="CV28" s="209"/>
      <c r="CW28" s="209"/>
      <c r="CX28" s="209"/>
      <c r="CY28" s="209"/>
      <c r="CZ28" s="209"/>
      <c r="DA28" s="209"/>
      <c r="DB28" s="209"/>
      <c r="DC28" s="209"/>
      <c r="DD28" s="209"/>
      <c r="DE28" s="209"/>
      <c r="DF28" s="209"/>
      <c r="DG28" s="209"/>
      <c r="DH28" s="209"/>
      <c r="DI28" s="209"/>
      <c r="DJ28" s="209"/>
      <c r="DK28" s="209"/>
      <c r="DL28" s="209"/>
      <c r="DM28" s="209"/>
      <c r="DN28" s="209"/>
      <c r="DO28" s="209"/>
      <c r="DP28" s="209"/>
      <c r="DQ28" s="209"/>
      <c r="DR28" s="209"/>
      <c r="DS28" s="209"/>
      <c r="DT28" s="209"/>
      <c r="DU28" s="209"/>
      <c r="DV28" s="209"/>
      <c r="DW28" s="209"/>
      <c r="DX28" s="209"/>
      <c r="DY28" s="209"/>
      <c r="DZ28" s="209"/>
      <c r="EA28" s="209"/>
      <c r="EB28" s="209"/>
      <c r="EC28" s="209"/>
      <c r="ED28" s="209"/>
      <c r="EE28" s="209"/>
      <c r="EF28" s="209"/>
      <c r="EG28" s="209"/>
      <c r="EH28" s="209"/>
      <c r="EI28" s="209"/>
      <c r="EJ28" s="209"/>
      <c r="EK28" s="209"/>
      <c r="EL28" s="209"/>
      <c r="EM28" s="209"/>
      <c r="EN28" s="209"/>
      <c r="EO28" s="209"/>
      <c r="EP28" s="209"/>
      <c r="EQ28" s="209"/>
      <c r="ER28" s="209"/>
      <c r="ES28" s="209"/>
      <c r="ET28" s="209"/>
      <c r="EU28" s="209"/>
      <c r="EV28" s="209"/>
      <c r="EW28" s="209"/>
      <c r="EX28" s="209"/>
      <c r="EY28" s="209"/>
      <c r="EZ28" s="209"/>
      <c r="FA28" s="209"/>
      <c r="FB28" s="209"/>
    </row>
    <row r="29" spans="1:158" x14ac:dyDescent="0.2">
      <c r="A29" s="47" t="s">
        <v>237</v>
      </c>
      <c r="B29" s="58">
        <v>1008</v>
      </c>
      <c r="C29" s="58">
        <v>337</v>
      </c>
      <c r="D29" s="58">
        <v>1108.6048792500001</v>
      </c>
      <c r="E29" s="58">
        <v>2585.1936876</v>
      </c>
      <c r="F29" s="58">
        <v>0</v>
      </c>
      <c r="G29" s="325">
        <v>0</v>
      </c>
      <c r="H29" s="325">
        <v>466.85218279999998</v>
      </c>
      <c r="J29" s="90" t="s">
        <v>10</v>
      </c>
      <c r="K29" s="157">
        <v>38.288007999999998</v>
      </c>
      <c r="L29" s="157">
        <v>29</v>
      </c>
      <c r="M29" s="157">
        <v>59.330669999999998</v>
      </c>
      <c r="N29" s="157">
        <v>48.489375000000003</v>
      </c>
      <c r="O29" s="157">
        <v>0</v>
      </c>
      <c r="P29" s="91">
        <v>0</v>
      </c>
      <c r="Q29" s="91">
        <v>35.329996999999999</v>
      </c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09"/>
      <c r="BX29" s="209"/>
      <c r="BY29" s="209"/>
      <c r="BZ29" s="209"/>
      <c r="CA29" s="209"/>
      <c r="CB29" s="209"/>
      <c r="CC29" s="209"/>
      <c r="CD29" s="209"/>
      <c r="CE29" s="209"/>
      <c r="CF29" s="209"/>
      <c r="CG29" s="209"/>
      <c r="CH29" s="209"/>
      <c r="CI29" s="209"/>
      <c r="CJ29" s="209"/>
      <c r="CK29" s="209"/>
      <c r="CL29" s="209"/>
      <c r="CM29" s="209"/>
      <c r="CN29" s="209"/>
      <c r="CO29" s="209"/>
      <c r="CP29" s="209"/>
      <c r="CQ29" s="209"/>
      <c r="CR29" s="209"/>
      <c r="CS29" s="209"/>
      <c r="CT29" s="209"/>
      <c r="CU29" s="209"/>
      <c r="CV29" s="209"/>
      <c r="CW29" s="209"/>
      <c r="CX29" s="209"/>
      <c r="CY29" s="209"/>
      <c r="CZ29" s="209"/>
      <c r="DA29" s="209"/>
      <c r="DB29" s="209"/>
      <c r="DC29" s="209"/>
      <c r="DD29" s="209"/>
      <c r="DE29" s="209"/>
      <c r="DF29" s="209"/>
      <c r="DG29" s="209"/>
      <c r="DH29" s="209"/>
      <c r="DI29" s="209"/>
      <c r="DJ29" s="209"/>
      <c r="DK29" s="209"/>
      <c r="DL29" s="209"/>
      <c r="DM29" s="209"/>
      <c r="DN29" s="209"/>
      <c r="DO29" s="209"/>
      <c r="DP29" s="209"/>
      <c r="DQ29" s="209"/>
      <c r="DR29" s="209"/>
      <c r="DS29" s="209"/>
      <c r="DT29" s="209"/>
      <c r="DU29" s="209"/>
      <c r="DV29" s="209"/>
      <c r="DW29" s="209"/>
      <c r="DX29" s="209"/>
      <c r="DY29" s="209"/>
      <c r="DZ29" s="209"/>
      <c r="EA29" s="209"/>
      <c r="EB29" s="209"/>
      <c r="EC29" s="209"/>
      <c r="ED29" s="209"/>
      <c r="EE29" s="209"/>
      <c r="EF29" s="209"/>
      <c r="EG29" s="209"/>
      <c r="EH29" s="209"/>
      <c r="EI29" s="209"/>
      <c r="EJ29" s="209"/>
      <c r="EK29" s="209"/>
      <c r="EL29" s="209"/>
      <c r="EM29" s="209"/>
      <c r="EN29" s="209"/>
      <c r="EO29" s="209"/>
      <c r="EP29" s="209"/>
      <c r="EQ29" s="209"/>
      <c r="ER29" s="209"/>
      <c r="ES29" s="209"/>
      <c r="ET29" s="209"/>
      <c r="EU29" s="209"/>
      <c r="EV29" s="209"/>
      <c r="EW29" s="209"/>
      <c r="EX29" s="209"/>
      <c r="EY29" s="209"/>
      <c r="EZ29" s="209"/>
      <c r="FA29" s="209"/>
      <c r="FB29" s="209"/>
    </row>
    <row r="30" spans="1:158" x14ac:dyDescent="0.2">
      <c r="A30" s="47" t="s">
        <v>238</v>
      </c>
      <c r="B30" s="58">
        <v>616</v>
      </c>
      <c r="C30" s="58">
        <v>484</v>
      </c>
      <c r="D30" s="58">
        <v>924.37668559999997</v>
      </c>
      <c r="E30" s="58">
        <v>4159.5649434999996</v>
      </c>
      <c r="F30" s="58">
        <v>0</v>
      </c>
      <c r="G30" s="325">
        <v>0</v>
      </c>
      <c r="H30" s="325">
        <v>391.89024840000002</v>
      </c>
      <c r="J30" s="90" t="s">
        <v>57</v>
      </c>
      <c r="K30" s="157">
        <v>76.970388</v>
      </c>
      <c r="L30" s="157">
        <v>84</v>
      </c>
      <c r="M30" s="157">
        <v>87.506647799999996</v>
      </c>
      <c r="N30" s="157">
        <v>45.470188299999997</v>
      </c>
      <c r="O30" s="157">
        <v>0</v>
      </c>
      <c r="P30" s="91">
        <v>0</v>
      </c>
      <c r="Q30" s="91">
        <v>188.749436</v>
      </c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09"/>
      <c r="BN30" s="209"/>
      <c r="BO30" s="209"/>
      <c r="BP30" s="209"/>
      <c r="BQ30" s="209"/>
      <c r="BR30" s="209"/>
      <c r="BS30" s="209"/>
      <c r="BT30" s="209"/>
      <c r="BU30" s="209"/>
      <c r="BV30" s="209"/>
      <c r="BW30" s="209"/>
      <c r="BX30" s="209"/>
      <c r="BY30" s="209"/>
      <c r="BZ30" s="209"/>
      <c r="CA30" s="209"/>
      <c r="CB30" s="209"/>
      <c r="CC30" s="209"/>
      <c r="CD30" s="209"/>
      <c r="CE30" s="209"/>
      <c r="CF30" s="209"/>
      <c r="CG30" s="209"/>
      <c r="CH30" s="209"/>
      <c r="CI30" s="209"/>
      <c r="CJ30" s="209"/>
      <c r="CK30" s="209"/>
      <c r="CL30" s="209"/>
      <c r="CM30" s="209"/>
      <c r="CN30" s="209"/>
      <c r="CO30" s="209"/>
      <c r="CP30" s="209"/>
      <c r="CQ30" s="209"/>
      <c r="CR30" s="209"/>
      <c r="CS30" s="209"/>
      <c r="CT30" s="209"/>
      <c r="CU30" s="209"/>
      <c r="CV30" s="209"/>
      <c r="CW30" s="209"/>
      <c r="CX30" s="209"/>
      <c r="CY30" s="209"/>
      <c r="CZ30" s="209"/>
      <c r="DA30" s="209"/>
      <c r="DB30" s="209"/>
      <c r="DC30" s="209"/>
      <c r="DD30" s="209"/>
      <c r="DE30" s="209"/>
      <c r="DF30" s="209"/>
      <c r="DG30" s="209"/>
      <c r="DH30" s="209"/>
      <c r="DI30" s="209"/>
      <c r="DJ30" s="209"/>
      <c r="DK30" s="209"/>
      <c r="DL30" s="209"/>
      <c r="DM30" s="209"/>
      <c r="DN30" s="209"/>
      <c r="DO30" s="209"/>
      <c r="DP30" s="209"/>
      <c r="DQ30" s="209"/>
      <c r="DR30" s="209"/>
      <c r="DS30" s="209"/>
      <c r="DT30" s="209"/>
      <c r="DU30" s="209"/>
      <c r="DV30" s="209"/>
      <c r="DW30" s="209"/>
      <c r="DX30" s="209"/>
      <c r="DY30" s="209"/>
      <c r="DZ30" s="209"/>
      <c r="EA30" s="209"/>
      <c r="EB30" s="209"/>
      <c r="EC30" s="209"/>
      <c r="ED30" s="209"/>
      <c r="EE30" s="209"/>
      <c r="EF30" s="209"/>
      <c r="EG30" s="209"/>
      <c r="EH30" s="209"/>
      <c r="EI30" s="209"/>
      <c r="EJ30" s="209"/>
      <c r="EK30" s="209"/>
      <c r="EL30" s="209"/>
      <c r="EM30" s="209"/>
      <c r="EN30" s="209"/>
      <c r="EO30" s="209"/>
      <c r="EP30" s="209"/>
      <c r="EQ30" s="209"/>
      <c r="ER30" s="209"/>
      <c r="ES30" s="209"/>
      <c r="ET30" s="209"/>
      <c r="EU30" s="209"/>
      <c r="EV30" s="209"/>
      <c r="EW30" s="209"/>
      <c r="EX30" s="209"/>
      <c r="EY30" s="209"/>
      <c r="EZ30" s="209"/>
      <c r="FA30" s="209"/>
      <c r="FB30" s="209"/>
    </row>
    <row r="31" spans="1:158" x14ac:dyDescent="0.2">
      <c r="A31" s="47" t="s">
        <v>239</v>
      </c>
      <c r="B31" s="58">
        <v>385</v>
      </c>
      <c r="C31" s="58">
        <v>585</v>
      </c>
      <c r="D31" s="58">
        <v>498.62245909999996</v>
      </c>
      <c r="E31" s="58">
        <v>1640.8435675999999</v>
      </c>
      <c r="F31" s="58">
        <v>0</v>
      </c>
      <c r="G31" s="325">
        <v>0</v>
      </c>
      <c r="H31" s="325">
        <v>416.59608700000001</v>
      </c>
      <c r="J31" s="90" t="s">
        <v>11</v>
      </c>
      <c r="K31" s="157">
        <v>6348.948394</v>
      </c>
      <c r="L31" s="157">
        <v>8289</v>
      </c>
      <c r="M31" s="157">
        <v>7639.2001813499992</v>
      </c>
      <c r="N31" s="157">
        <v>7813.8843063999993</v>
      </c>
      <c r="O31" s="157">
        <v>0</v>
      </c>
      <c r="P31" s="91">
        <v>0</v>
      </c>
      <c r="Q31" s="91">
        <v>3531.1101877999999</v>
      </c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  <c r="BK31" s="209"/>
      <c r="BL31" s="209"/>
      <c r="BM31" s="209"/>
      <c r="BN31" s="209"/>
      <c r="BO31" s="209"/>
      <c r="BP31" s="209"/>
      <c r="BQ31" s="209"/>
      <c r="BR31" s="209"/>
      <c r="BS31" s="209"/>
      <c r="BT31" s="209"/>
      <c r="BU31" s="209"/>
      <c r="BV31" s="209"/>
      <c r="BW31" s="209"/>
      <c r="BX31" s="209"/>
      <c r="BY31" s="209"/>
      <c r="BZ31" s="209"/>
      <c r="CA31" s="209"/>
      <c r="CB31" s="209"/>
      <c r="CC31" s="209"/>
      <c r="CD31" s="209"/>
      <c r="CE31" s="209"/>
      <c r="CF31" s="209"/>
      <c r="CG31" s="209"/>
      <c r="CH31" s="209"/>
      <c r="CI31" s="209"/>
      <c r="CJ31" s="209"/>
      <c r="CK31" s="209"/>
      <c r="CL31" s="209"/>
      <c r="CM31" s="209"/>
      <c r="CN31" s="209"/>
      <c r="CO31" s="209"/>
      <c r="CP31" s="209"/>
      <c r="CQ31" s="209"/>
      <c r="CR31" s="209"/>
      <c r="CS31" s="209"/>
      <c r="CT31" s="209"/>
      <c r="CU31" s="209"/>
      <c r="CV31" s="209"/>
      <c r="CW31" s="209"/>
      <c r="CX31" s="209"/>
      <c r="CY31" s="209"/>
      <c r="CZ31" s="209"/>
      <c r="DA31" s="209"/>
      <c r="DB31" s="209"/>
      <c r="DC31" s="209"/>
      <c r="DD31" s="209"/>
      <c r="DE31" s="209"/>
      <c r="DF31" s="209"/>
      <c r="DG31" s="209"/>
      <c r="DH31" s="209"/>
      <c r="DI31" s="209"/>
      <c r="DJ31" s="209"/>
      <c r="DK31" s="209"/>
      <c r="DL31" s="209"/>
      <c r="DM31" s="209"/>
      <c r="DN31" s="209"/>
      <c r="DO31" s="209"/>
      <c r="DP31" s="209"/>
      <c r="DQ31" s="209"/>
      <c r="DR31" s="209"/>
      <c r="DS31" s="209"/>
      <c r="DT31" s="209"/>
      <c r="DU31" s="209"/>
      <c r="DV31" s="209"/>
      <c r="DW31" s="209"/>
      <c r="DX31" s="209"/>
      <c r="DY31" s="209"/>
      <c r="DZ31" s="209"/>
      <c r="EA31" s="209"/>
      <c r="EB31" s="209"/>
      <c r="EC31" s="209"/>
      <c r="ED31" s="209"/>
      <c r="EE31" s="209"/>
      <c r="EF31" s="209"/>
      <c r="EG31" s="209"/>
      <c r="EH31" s="209"/>
      <c r="EI31" s="209"/>
      <c r="EJ31" s="209"/>
      <c r="EK31" s="209"/>
      <c r="EL31" s="209"/>
      <c r="EM31" s="209"/>
      <c r="EN31" s="209"/>
      <c r="EO31" s="209"/>
      <c r="EP31" s="209"/>
      <c r="EQ31" s="209"/>
      <c r="ER31" s="209"/>
      <c r="ES31" s="209"/>
      <c r="ET31" s="209"/>
      <c r="EU31" s="209"/>
      <c r="EV31" s="209"/>
      <c r="EW31" s="209"/>
      <c r="EX31" s="209"/>
      <c r="EY31" s="209"/>
      <c r="EZ31" s="209"/>
      <c r="FA31" s="209"/>
      <c r="FB31" s="209"/>
    </row>
    <row r="32" spans="1:158" x14ac:dyDescent="0.2">
      <c r="A32" s="47" t="s">
        <v>240</v>
      </c>
      <c r="B32" s="58">
        <v>13</v>
      </c>
      <c r="C32" s="58">
        <v>8</v>
      </c>
      <c r="D32" s="58">
        <v>52.070589013463994</v>
      </c>
      <c r="E32" s="58">
        <v>293.55774150000002</v>
      </c>
      <c r="F32" s="58">
        <v>0</v>
      </c>
      <c r="G32" s="325">
        <v>0</v>
      </c>
      <c r="H32" s="325">
        <v>0</v>
      </c>
      <c r="J32" s="90" t="s">
        <v>12</v>
      </c>
      <c r="K32" s="157">
        <v>893.99021000000005</v>
      </c>
      <c r="L32" s="157">
        <v>1238</v>
      </c>
      <c r="M32" s="157">
        <v>1298.623428580504</v>
      </c>
      <c r="N32" s="157">
        <v>1586.9152801</v>
      </c>
      <c r="O32" s="157">
        <v>0</v>
      </c>
      <c r="P32" s="91">
        <v>0</v>
      </c>
      <c r="Q32" s="91">
        <v>1086.24516948</v>
      </c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  <c r="BK32" s="209"/>
      <c r="BL32" s="209"/>
      <c r="BM32" s="209"/>
      <c r="BN32" s="209"/>
      <c r="BO32" s="209"/>
      <c r="BP32" s="209"/>
      <c r="BQ32" s="209"/>
      <c r="BR32" s="209"/>
      <c r="BS32" s="209"/>
      <c r="BT32" s="209"/>
      <c r="BU32" s="209"/>
      <c r="BV32" s="209"/>
      <c r="BW32" s="209"/>
      <c r="BX32" s="209"/>
      <c r="BY32" s="209"/>
      <c r="BZ32" s="209"/>
      <c r="CA32" s="209"/>
      <c r="CB32" s="209"/>
      <c r="CC32" s="209"/>
      <c r="CD32" s="209"/>
      <c r="CE32" s="209"/>
      <c r="CF32" s="209"/>
      <c r="CG32" s="209"/>
      <c r="CH32" s="209"/>
      <c r="CI32" s="209"/>
      <c r="CJ32" s="209"/>
      <c r="CK32" s="209"/>
      <c r="CL32" s="209"/>
      <c r="CM32" s="209"/>
      <c r="CN32" s="209"/>
      <c r="CO32" s="209"/>
      <c r="CP32" s="209"/>
      <c r="CQ32" s="209"/>
      <c r="CR32" s="209"/>
      <c r="CS32" s="209"/>
      <c r="CT32" s="209"/>
      <c r="CU32" s="209"/>
      <c r="CV32" s="209"/>
      <c r="CW32" s="209"/>
      <c r="CX32" s="209"/>
      <c r="CY32" s="209"/>
      <c r="CZ32" s="209"/>
      <c r="DA32" s="209"/>
      <c r="DB32" s="209"/>
      <c r="DC32" s="209"/>
      <c r="DD32" s="209"/>
      <c r="DE32" s="209"/>
      <c r="DF32" s="209"/>
      <c r="DG32" s="209"/>
      <c r="DH32" s="209"/>
      <c r="DI32" s="209"/>
      <c r="DJ32" s="209"/>
      <c r="DK32" s="209"/>
      <c r="DL32" s="209"/>
      <c r="DM32" s="209"/>
      <c r="DN32" s="209"/>
      <c r="DO32" s="209"/>
      <c r="DP32" s="209"/>
      <c r="DQ32" s="209"/>
      <c r="DR32" s="209"/>
      <c r="DS32" s="209"/>
      <c r="DT32" s="209"/>
      <c r="DU32" s="209"/>
      <c r="DV32" s="209"/>
      <c r="DW32" s="209"/>
      <c r="DX32" s="209"/>
      <c r="DY32" s="209"/>
      <c r="DZ32" s="209"/>
      <c r="EA32" s="209"/>
      <c r="EB32" s="209"/>
      <c r="EC32" s="209"/>
      <c r="ED32" s="209"/>
      <c r="EE32" s="209"/>
      <c r="EF32" s="209"/>
      <c r="EG32" s="209"/>
      <c r="EH32" s="209"/>
      <c r="EI32" s="209"/>
      <c r="EJ32" s="209"/>
      <c r="EK32" s="209"/>
      <c r="EL32" s="209"/>
      <c r="EM32" s="209"/>
      <c r="EN32" s="209"/>
      <c r="EO32" s="209"/>
      <c r="EP32" s="209"/>
      <c r="EQ32" s="209"/>
      <c r="ER32" s="209"/>
      <c r="ES32" s="209"/>
      <c r="ET32" s="209"/>
      <c r="EU32" s="209"/>
      <c r="EV32" s="209"/>
      <c r="EW32" s="209"/>
      <c r="EX32" s="209"/>
      <c r="EY32" s="209"/>
      <c r="EZ32" s="209"/>
      <c r="FA32" s="209"/>
      <c r="FB32" s="209"/>
    </row>
    <row r="33" spans="1:158" x14ac:dyDescent="0.2">
      <c r="A33" s="47" t="s">
        <v>242</v>
      </c>
      <c r="B33" s="58">
        <v>0</v>
      </c>
      <c r="C33" s="58">
        <v>0</v>
      </c>
      <c r="D33" s="58">
        <v>0</v>
      </c>
      <c r="E33" s="58">
        <v>0</v>
      </c>
      <c r="F33" s="58">
        <v>0</v>
      </c>
      <c r="G33" s="325">
        <v>0</v>
      </c>
      <c r="H33" s="325">
        <v>0</v>
      </c>
      <c r="J33" s="90" t="s">
        <v>201</v>
      </c>
      <c r="K33" s="157">
        <v>179.09575100000001</v>
      </c>
      <c r="L33" s="157">
        <v>390</v>
      </c>
      <c r="M33" s="157">
        <v>520.69036319999998</v>
      </c>
      <c r="N33" s="157">
        <v>342.55733930000002</v>
      </c>
      <c r="O33" s="157">
        <v>0</v>
      </c>
      <c r="P33" s="91">
        <v>0</v>
      </c>
      <c r="Q33" s="91">
        <v>371.34042499999998</v>
      </c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09"/>
      <c r="BO33" s="209"/>
      <c r="BP33" s="209"/>
      <c r="BQ33" s="209"/>
      <c r="BR33" s="209"/>
      <c r="BS33" s="209"/>
      <c r="BT33" s="209"/>
      <c r="BU33" s="209"/>
      <c r="BV33" s="209"/>
      <c r="BW33" s="209"/>
      <c r="BX33" s="209"/>
      <c r="BY33" s="209"/>
      <c r="BZ33" s="209"/>
      <c r="CA33" s="209"/>
      <c r="CB33" s="209"/>
      <c r="CC33" s="209"/>
      <c r="CD33" s="209"/>
      <c r="CE33" s="209"/>
      <c r="CF33" s="209"/>
      <c r="CG33" s="209"/>
      <c r="CH33" s="209"/>
      <c r="CI33" s="209"/>
      <c r="CJ33" s="209"/>
      <c r="CK33" s="209"/>
      <c r="CL33" s="209"/>
      <c r="CM33" s="209"/>
      <c r="CN33" s="209"/>
      <c r="CO33" s="209"/>
      <c r="CP33" s="209"/>
      <c r="CQ33" s="209"/>
      <c r="CR33" s="209"/>
      <c r="CS33" s="209"/>
      <c r="CT33" s="209"/>
      <c r="CU33" s="209"/>
      <c r="CV33" s="209"/>
      <c r="CW33" s="209"/>
      <c r="CX33" s="209"/>
      <c r="CY33" s="209"/>
      <c r="CZ33" s="209"/>
      <c r="DA33" s="209"/>
      <c r="DB33" s="209"/>
      <c r="DC33" s="209"/>
      <c r="DD33" s="209"/>
      <c r="DE33" s="209"/>
      <c r="DF33" s="209"/>
      <c r="DG33" s="209"/>
      <c r="DH33" s="209"/>
      <c r="DI33" s="209"/>
      <c r="DJ33" s="209"/>
      <c r="DK33" s="209"/>
      <c r="DL33" s="209"/>
      <c r="DM33" s="209"/>
      <c r="DN33" s="209"/>
      <c r="DO33" s="209"/>
      <c r="DP33" s="209"/>
      <c r="DQ33" s="209"/>
      <c r="DR33" s="209"/>
      <c r="DS33" s="209"/>
      <c r="DT33" s="209"/>
      <c r="DU33" s="209"/>
      <c r="DV33" s="209"/>
      <c r="DW33" s="209"/>
      <c r="DX33" s="209"/>
      <c r="DY33" s="209"/>
      <c r="DZ33" s="209"/>
      <c r="EA33" s="209"/>
      <c r="EB33" s="209"/>
      <c r="EC33" s="209"/>
      <c r="ED33" s="209"/>
      <c r="EE33" s="209"/>
      <c r="EF33" s="209"/>
      <c r="EG33" s="209"/>
      <c r="EH33" s="209"/>
      <c r="EI33" s="209"/>
      <c r="EJ33" s="209"/>
      <c r="EK33" s="209"/>
      <c r="EL33" s="209"/>
      <c r="EM33" s="209"/>
      <c r="EN33" s="209"/>
      <c r="EO33" s="209"/>
      <c r="EP33" s="209"/>
      <c r="EQ33" s="209"/>
      <c r="ER33" s="209"/>
      <c r="ES33" s="209"/>
      <c r="ET33" s="209"/>
      <c r="EU33" s="209"/>
      <c r="EV33" s="209"/>
      <c r="EW33" s="209"/>
      <c r="EX33" s="209"/>
      <c r="EY33" s="209"/>
      <c r="EZ33" s="209"/>
      <c r="FA33" s="209"/>
      <c r="FB33" s="209"/>
    </row>
    <row r="34" spans="1:158" x14ac:dyDescent="0.2">
      <c r="A34" s="49" t="s">
        <v>22</v>
      </c>
      <c r="B34" s="67">
        <v>3524</v>
      </c>
      <c r="C34" s="67">
        <v>2161</v>
      </c>
      <c r="D34" s="67">
        <v>3046.2731985762939</v>
      </c>
      <c r="E34" s="67">
        <v>9483.5524574999999</v>
      </c>
      <c r="F34" s="67">
        <v>0</v>
      </c>
      <c r="G34" s="67">
        <v>0</v>
      </c>
      <c r="H34" s="67">
        <v>1508.5083918999999</v>
      </c>
      <c r="J34" s="90" t="s">
        <v>156</v>
      </c>
      <c r="K34" s="157">
        <v>336.12437299999999</v>
      </c>
      <c r="L34" s="157">
        <v>581</v>
      </c>
      <c r="M34" s="157">
        <v>872.92123400000003</v>
      </c>
      <c r="N34" s="157">
        <v>997.850054</v>
      </c>
      <c r="O34" s="157">
        <v>0</v>
      </c>
      <c r="P34" s="91">
        <v>0</v>
      </c>
      <c r="Q34" s="91">
        <v>239.92982000000001</v>
      </c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09"/>
      <c r="BN34" s="209"/>
      <c r="BO34" s="209"/>
      <c r="BP34" s="209"/>
      <c r="BQ34" s="209"/>
      <c r="BR34" s="209"/>
      <c r="BS34" s="209"/>
      <c r="BT34" s="209"/>
      <c r="BU34" s="209"/>
      <c r="BV34" s="209"/>
      <c r="BW34" s="209"/>
      <c r="BX34" s="209"/>
      <c r="BY34" s="209"/>
      <c r="BZ34" s="209"/>
      <c r="CA34" s="209"/>
      <c r="CB34" s="209"/>
      <c r="CC34" s="209"/>
      <c r="CD34" s="209"/>
      <c r="CE34" s="209"/>
      <c r="CF34" s="209"/>
      <c r="CG34" s="209"/>
      <c r="CH34" s="209"/>
      <c r="CI34" s="209"/>
      <c r="CJ34" s="209"/>
      <c r="CK34" s="209"/>
      <c r="CL34" s="209"/>
      <c r="CM34" s="209"/>
      <c r="CN34" s="209"/>
      <c r="CO34" s="209"/>
      <c r="CP34" s="209"/>
      <c r="CQ34" s="209"/>
      <c r="CR34" s="209"/>
      <c r="CS34" s="209"/>
      <c r="CT34" s="209"/>
      <c r="CU34" s="209"/>
      <c r="CV34" s="209"/>
      <c r="CW34" s="209"/>
      <c r="CX34" s="209"/>
      <c r="CY34" s="209"/>
      <c r="CZ34" s="209"/>
      <c r="DA34" s="209"/>
      <c r="DB34" s="209"/>
      <c r="DC34" s="209"/>
      <c r="DD34" s="209"/>
      <c r="DE34" s="209"/>
      <c r="DF34" s="209"/>
      <c r="DG34" s="209"/>
      <c r="DH34" s="209"/>
      <c r="DI34" s="209"/>
      <c r="DJ34" s="209"/>
      <c r="DK34" s="209"/>
      <c r="DL34" s="209"/>
      <c r="DM34" s="209"/>
      <c r="DN34" s="209"/>
      <c r="DO34" s="209"/>
      <c r="DP34" s="209"/>
      <c r="DQ34" s="209"/>
      <c r="DR34" s="209"/>
      <c r="DS34" s="209"/>
      <c r="DT34" s="209"/>
      <c r="DU34" s="209"/>
      <c r="DV34" s="209"/>
      <c r="DW34" s="209"/>
      <c r="DX34" s="209"/>
      <c r="DY34" s="209"/>
      <c r="DZ34" s="209"/>
      <c r="EA34" s="209"/>
      <c r="EB34" s="209"/>
      <c r="EC34" s="209"/>
      <c r="ED34" s="209"/>
      <c r="EE34" s="209"/>
      <c r="EF34" s="209"/>
      <c r="EG34" s="209"/>
      <c r="EH34" s="209"/>
      <c r="EI34" s="209"/>
      <c r="EJ34" s="209"/>
      <c r="EK34" s="209"/>
      <c r="EL34" s="209"/>
      <c r="EM34" s="209"/>
      <c r="EN34" s="209"/>
      <c r="EO34" s="209"/>
      <c r="EP34" s="209"/>
      <c r="EQ34" s="209"/>
      <c r="ER34" s="209"/>
      <c r="ES34" s="209"/>
      <c r="ET34" s="209"/>
      <c r="EU34" s="209"/>
      <c r="EV34" s="209"/>
      <c r="EW34" s="209"/>
      <c r="EX34" s="209"/>
      <c r="EY34" s="209"/>
      <c r="EZ34" s="209"/>
      <c r="FA34" s="209"/>
      <c r="FB34" s="209"/>
    </row>
    <row r="35" spans="1:158" x14ac:dyDescent="0.2">
      <c r="A35" s="50" t="s">
        <v>49</v>
      </c>
      <c r="B35" s="65">
        <v>0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J35" s="90" t="s">
        <v>153</v>
      </c>
      <c r="K35" s="157">
        <v>3.2044760000000001</v>
      </c>
      <c r="L35" s="157">
        <v>17</v>
      </c>
      <c r="M35" s="157"/>
      <c r="N35" s="157">
        <v>0</v>
      </c>
      <c r="O35" s="157">
        <v>0</v>
      </c>
      <c r="P35" s="91">
        <v>0</v>
      </c>
      <c r="Q35" s="91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9"/>
      <c r="CM35" s="209"/>
      <c r="CN35" s="209"/>
      <c r="CO35" s="209"/>
      <c r="CP35" s="209"/>
      <c r="CQ35" s="209"/>
      <c r="CR35" s="209"/>
      <c r="CS35" s="209"/>
      <c r="CT35" s="209"/>
      <c r="CU35" s="209"/>
      <c r="CV35" s="209"/>
      <c r="CW35" s="209"/>
      <c r="CX35" s="209"/>
      <c r="CY35" s="209"/>
      <c r="CZ35" s="209"/>
      <c r="DA35" s="209"/>
      <c r="DB35" s="209"/>
      <c r="DC35" s="209"/>
      <c r="DD35" s="209"/>
      <c r="DE35" s="209"/>
      <c r="DF35" s="209"/>
      <c r="DG35" s="209"/>
      <c r="DH35" s="209"/>
      <c r="DI35" s="209"/>
      <c r="DJ35" s="209"/>
      <c r="DK35" s="209"/>
      <c r="DL35" s="209"/>
      <c r="DM35" s="209"/>
      <c r="DN35" s="209"/>
      <c r="DO35" s="209"/>
      <c r="DP35" s="209"/>
      <c r="DQ35" s="209"/>
      <c r="DR35" s="209"/>
      <c r="DS35" s="209"/>
      <c r="DT35" s="209"/>
      <c r="DU35" s="209"/>
      <c r="DV35" s="209"/>
      <c r="DW35" s="209"/>
      <c r="DX35" s="209"/>
      <c r="DY35" s="209"/>
      <c r="DZ35" s="209"/>
      <c r="EA35" s="209"/>
      <c r="EB35" s="209"/>
      <c r="EC35" s="209"/>
      <c r="ED35" s="209"/>
      <c r="EE35" s="209"/>
      <c r="EF35" s="209"/>
      <c r="EG35" s="209"/>
      <c r="EH35" s="209"/>
      <c r="EI35" s="209"/>
      <c r="EJ35" s="209"/>
      <c r="EK35" s="209"/>
      <c r="EL35" s="209"/>
      <c r="EM35" s="209"/>
      <c r="EN35" s="209"/>
      <c r="EO35" s="209"/>
      <c r="EP35" s="209"/>
      <c r="EQ35" s="209"/>
      <c r="ER35" s="209"/>
      <c r="ES35" s="209"/>
      <c r="ET35" s="209"/>
      <c r="EU35" s="209"/>
      <c r="EV35" s="209"/>
      <c r="EW35" s="209"/>
      <c r="EX35" s="209"/>
      <c r="EY35" s="209"/>
      <c r="EZ35" s="209"/>
      <c r="FA35" s="209"/>
      <c r="FB35" s="209"/>
    </row>
    <row r="36" spans="1:158" x14ac:dyDescent="0.2">
      <c r="A36" s="51" t="s">
        <v>146</v>
      </c>
      <c r="B36" s="65">
        <v>0</v>
      </c>
      <c r="C36" s="65">
        <v>5</v>
      </c>
      <c r="D36" s="65">
        <v>16.693951999999999</v>
      </c>
      <c r="E36" s="65">
        <v>0</v>
      </c>
      <c r="F36" s="65">
        <v>0</v>
      </c>
      <c r="G36" s="65">
        <v>0</v>
      </c>
      <c r="H36" s="65">
        <v>0</v>
      </c>
      <c r="J36" s="90" t="s">
        <v>13</v>
      </c>
      <c r="K36" s="157">
        <v>951.24183100000005</v>
      </c>
      <c r="L36" s="157">
        <v>1476</v>
      </c>
      <c r="M36" s="157">
        <v>1243.446238</v>
      </c>
      <c r="N36" s="157">
        <v>1506.4631528</v>
      </c>
      <c r="O36" s="157">
        <v>0</v>
      </c>
      <c r="P36" s="91">
        <v>0</v>
      </c>
      <c r="Q36" s="91">
        <v>1173.7184471999999</v>
      </c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09"/>
      <c r="CA36" s="209"/>
      <c r="CB36" s="209"/>
      <c r="CC36" s="209"/>
      <c r="CD36" s="209"/>
      <c r="CE36" s="209"/>
      <c r="CF36" s="209"/>
      <c r="CG36" s="209"/>
      <c r="CH36" s="209"/>
      <c r="CI36" s="209"/>
      <c r="CJ36" s="209"/>
      <c r="CK36" s="209"/>
      <c r="CL36" s="209"/>
      <c r="CM36" s="209"/>
      <c r="CN36" s="209"/>
      <c r="CO36" s="209"/>
      <c r="CP36" s="209"/>
      <c r="CQ36" s="209"/>
      <c r="CR36" s="209"/>
      <c r="CS36" s="209"/>
      <c r="CT36" s="209"/>
      <c r="CU36" s="209"/>
      <c r="CV36" s="209"/>
      <c r="CW36" s="209"/>
      <c r="CX36" s="209"/>
      <c r="CY36" s="209"/>
      <c r="CZ36" s="209"/>
      <c r="DA36" s="209"/>
      <c r="DB36" s="209"/>
      <c r="DC36" s="209"/>
      <c r="DD36" s="209"/>
      <c r="DE36" s="209"/>
      <c r="DF36" s="209"/>
      <c r="DG36" s="209"/>
      <c r="DH36" s="209"/>
      <c r="DI36" s="209"/>
      <c r="DJ36" s="209"/>
      <c r="DK36" s="209"/>
      <c r="DL36" s="209"/>
      <c r="DM36" s="209"/>
      <c r="DN36" s="209"/>
      <c r="DO36" s="209"/>
      <c r="DP36" s="209"/>
      <c r="DQ36" s="209"/>
      <c r="DR36" s="209"/>
      <c r="DS36" s="209"/>
      <c r="DT36" s="209"/>
      <c r="DU36" s="209"/>
      <c r="DV36" s="209"/>
      <c r="DW36" s="209"/>
      <c r="DX36" s="209"/>
      <c r="DY36" s="209"/>
      <c r="DZ36" s="209"/>
      <c r="EA36" s="209"/>
      <c r="EB36" s="209"/>
      <c r="EC36" s="209"/>
      <c r="ED36" s="209"/>
      <c r="EE36" s="209"/>
      <c r="EF36" s="209"/>
      <c r="EG36" s="209"/>
      <c r="EH36" s="209"/>
      <c r="EI36" s="209"/>
      <c r="EJ36" s="209"/>
      <c r="EK36" s="209"/>
      <c r="EL36" s="209"/>
      <c r="EM36" s="209"/>
      <c r="EN36" s="209"/>
      <c r="EO36" s="209"/>
      <c r="EP36" s="209"/>
      <c r="EQ36" s="209"/>
      <c r="ER36" s="209"/>
      <c r="ES36" s="209"/>
      <c r="ET36" s="209"/>
      <c r="EU36" s="209"/>
      <c r="EV36" s="209"/>
      <c r="EW36" s="209"/>
      <c r="EX36" s="209"/>
      <c r="EY36" s="209"/>
      <c r="EZ36" s="209"/>
      <c r="FA36" s="209"/>
      <c r="FB36" s="209"/>
    </row>
    <row r="37" spans="1:158" x14ac:dyDescent="0.2">
      <c r="A37" s="149" t="s">
        <v>228</v>
      </c>
      <c r="E37" s="131">
        <v>755.20152599999994</v>
      </c>
      <c r="F37" s="131">
        <v>0</v>
      </c>
      <c r="G37" s="131">
        <v>0</v>
      </c>
      <c r="H37" s="131">
        <v>404.02669250000002</v>
      </c>
      <c r="J37" s="90" t="s">
        <v>23</v>
      </c>
      <c r="K37" s="157">
        <v>14.711112999999999</v>
      </c>
      <c r="L37" s="157">
        <v>0</v>
      </c>
      <c r="M37" s="157">
        <v>9.3135890000000003</v>
      </c>
      <c r="N37" s="157">
        <v>11.603073999999999</v>
      </c>
      <c r="O37" s="157">
        <v>0</v>
      </c>
      <c r="P37" s="91">
        <v>0</v>
      </c>
      <c r="Q37" s="91">
        <v>7.3032599999999999</v>
      </c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09"/>
      <c r="BQ37" s="209"/>
      <c r="BR37" s="209"/>
      <c r="BS37" s="209"/>
      <c r="BT37" s="209"/>
      <c r="BU37" s="209"/>
      <c r="BV37" s="209"/>
      <c r="BW37" s="209"/>
      <c r="BX37" s="209"/>
      <c r="BY37" s="209"/>
      <c r="BZ37" s="209"/>
      <c r="CA37" s="209"/>
      <c r="CB37" s="209"/>
      <c r="CC37" s="209"/>
      <c r="CD37" s="209"/>
      <c r="CE37" s="209"/>
      <c r="CF37" s="209"/>
      <c r="CG37" s="209"/>
      <c r="CH37" s="209"/>
      <c r="CI37" s="209"/>
      <c r="CJ37" s="209"/>
      <c r="CK37" s="209"/>
      <c r="CL37" s="209"/>
      <c r="CM37" s="209"/>
      <c r="CN37" s="209"/>
      <c r="CO37" s="209"/>
      <c r="CP37" s="209"/>
      <c r="CQ37" s="209"/>
      <c r="CR37" s="209"/>
      <c r="CS37" s="209"/>
      <c r="CT37" s="209"/>
      <c r="CU37" s="209"/>
      <c r="CV37" s="209"/>
      <c r="CW37" s="209"/>
      <c r="CX37" s="209"/>
      <c r="CY37" s="209"/>
      <c r="CZ37" s="209"/>
      <c r="DA37" s="209"/>
      <c r="DB37" s="209"/>
      <c r="DC37" s="209"/>
      <c r="DD37" s="209"/>
      <c r="DE37" s="209"/>
      <c r="DF37" s="209"/>
      <c r="DG37" s="209"/>
      <c r="DH37" s="209"/>
      <c r="DI37" s="209"/>
      <c r="DJ37" s="209"/>
      <c r="DK37" s="209"/>
      <c r="DL37" s="209"/>
      <c r="DM37" s="209"/>
      <c r="DN37" s="209"/>
      <c r="DO37" s="209"/>
      <c r="DP37" s="209"/>
      <c r="DQ37" s="209"/>
      <c r="DR37" s="209"/>
      <c r="DS37" s="209"/>
      <c r="DT37" s="209"/>
      <c r="DU37" s="209"/>
      <c r="DV37" s="209"/>
      <c r="DW37" s="209"/>
      <c r="DX37" s="209"/>
      <c r="DY37" s="209"/>
      <c r="DZ37" s="209"/>
      <c r="EA37" s="209"/>
      <c r="EB37" s="209"/>
      <c r="EC37" s="209"/>
      <c r="ED37" s="209"/>
      <c r="EE37" s="209"/>
      <c r="EF37" s="209"/>
      <c r="EG37" s="209"/>
      <c r="EH37" s="209"/>
      <c r="EI37" s="209"/>
      <c r="EJ37" s="209"/>
      <c r="EK37" s="209"/>
      <c r="EL37" s="209"/>
      <c r="EM37" s="209"/>
      <c r="EN37" s="209"/>
      <c r="EO37" s="209"/>
      <c r="EP37" s="209"/>
      <c r="EQ37" s="209"/>
      <c r="ER37" s="209"/>
      <c r="ES37" s="209"/>
      <c r="ET37" s="209"/>
      <c r="EU37" s="209"/>
      <c r="EV37" s="209"/>
      <c r="EW37" s="209"/>
      <c r="EX37" s="209"/>
      <c r="EY37" s="209"/>
      <c r="EZ37" s="209"/>
      <c r="FA37" s="209"/>
      <c r="FB37" s="209"/>
    </row>
    <row r="38" spans="1:158" x14ac:dyDescent="0.2">
      <c r="A38" s="149" t="s">
        <v>229</v>
      </c>
      <c r="E38" s="131">
        <v>91.162967399999999</v>
      </c>
      <c r="F38" s="131">
        <v>0</v>
      </c>
      <c r="G38" s="131">
        <v>0</v>
      </c>
      <c r="H38" s="131">
        <v>228.05057600000001</v>
      </c>
      <c r="J38" s="90" t="s">
        <v>24</v>
      </c>
      <c r="K38" s="157">
        <v>6.2508119999999998</v>
      </c>
      <c r="L38" s="157">
        <v>34</v>
      </c>
      <c r="M38" s="157">
        <v>10.668775400000001</v>
      </c>
      <c r="N38" s="157">
        <v>56.3829049</v>
      </c>
      <c r="O38" s="157">
        <v>0</v>
      </c>
      <c r="P38" s="91">
        <v>0</v>
      </c>
      <c r="Q38" s="91">
        <v>13.1974608</v>
      </c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09"/>
      <c r="BQ38" s="209"/>
      <c r="BR38" s="209"/>
      <c r="BS38" s="209"/>
      <c r="BT38" s="209"/>
      <c r="BU38" s="209"/>
      <c r="BV38" s="209"/>
      <c r="BW38" s="209"/>
      <c r="BX38" s="209"/>
      <c r="BY38" s="209"/>
      <c r="BZ38" s="209"/>
      <c r="CA38" s="209"/>
      <c r="CB38" s="209"/>
      <c r="CC38" s="209"/>
      <c r="CD38" s="209"/>
      <c r="CE38" s="209"/>
      <c r="CF38" s="209"/>
      <c r="CG38" s="209"/>
      <c r="CH38" s="209"/>
      <c r="CI38" s="209"/>
      <c r="CJ38" s="209"/>
      <c r="CK38" s="209"/>
      <c r="CL38" s="209"/>
      <c r="CM38" s="209"/>
      <c r="CN38" s="209"/>
      <c r="CO38" s="209"/>
      <c r="CP38" s="209"/>
      <c r="CQ38" s="209"/>
      <c r="CR38" s="209"/>
      <c r="CS38" s="209"/>
      <c r="CT38" s="209"/>
      <c r="CU38" s="209"/>
      <c r="CV38" s="209"/>
      <c r="CW38" s="209"/>
      <c r="CX38" s="209"/>
      <c r="CY38" s="209"/>
      <c r="CZ38" s="209"/>
      <c r="DA38" s="209"/>
      <c r="DB38" s="209"/>
      <c r="DC38" s="209"/>
      <c r="DD38" s="209"/>
      <c r="DE38" s="209"/>
      <c r="DF38" s="209"/>
      <c r="DG38" s="209"/>
      <c r="DH38" s="209"/>
      <c r="DI38" s="209"/>
      <c r="DJ38" s="209"/>
      <c r="DK38" s="209"/>
      <c r="DL38" s="209"/>
      <c r="DM38" s="209"/>
      <c r="DN38" s="209"/>
      <c r="DO38" s="209"/>
      <c r="DP38" s="209"/>
      <c r="DQ38" s="209"/>
      <c r="DR38" s="209"/>
      <c r="DS38" s="209"/>
      <c r="DT38" s="209"/>
      <c r="DU38" s="209"/>
      <c r="DV38" s="209"/>
      <c r="DW38" s="209"/>
      <c r="DX38" s="209"/>
      <c r="DY38" s="209"/>
      <c r="DZ38" s="209"/>
      <c r="EA38" s="209"/>
      <c r="EB38" s="209"/>
      <c r="EC38" s="209"/>
      <c r="ED38" s="209"/>
      <c r="EE38" s="209"/>
      <c r="EF38" s="209"/>
      <c r="EG38" s="209"/>
      <c r="EH38" s="209"/>
      <c r="EI38" s="209"/>
      <c r="EJ38" s="209"/>
      <c r="EK38" s="209"/>
      <c r="EL38" s="209"/>
      <c r="EM38" s="209"/>
      <c r="EN38" s="209"/>
      <c r="EO38" s="209"/>
      <c r="EP38" s="209"/>
      <c r="EQ38" s="209"/>
      <c r="ER38" s="209"/>
      <c r="ES38" s="209"/>
      <c r="ET38" s="209"/>
      <c r="EU38" s="209"/>
      <c r="EV38" s="209"/>
      <c r="EW38" s="209"/>
      <c r="EX38" s="209"/>
      <c r="EY38" s="209"/>
      <c r="EZ38" s="209"/>
      <c r="FA38" s="209"/>
      <c r="FB38" s="209"/>
    </row>
    <row r="39" spans="1:158" x14ac:dyDescent="0.2">
      <c r="A39" s="149" t="s">
        <v>230</v>
      </c>
      <c r="E39" s="131">
        <v>123.23885079999999</v>
      </c>
      <c r="F39" s="131">
        <v>0</v>
      </c>
      <c r="G39" s="131">
        <v>0</v>
      </c>
      <c r="H39" s="131">
        <v>65.803196600000007</v>
      </c>
      <c r="J39" s="90" t="s">
        <v>27</v>
      </c>
      <c r="K39" s="157">
        <v>25.835184999999999</v>
      </c>
      <c r="L39" s="157">
        <v>18</v>
      </c>
      <c r="M39" s="157">
        <v>31.714095</v>
      </c>
      <c r="N39" s="157">
        <v>42.2889208</v>
      </c>
      <c r="O39" s="157">
        <v>0</v>
      </c>
      <c r="P39" s="91">
        <v>0</v>
      </c>
      <c r="Q39" s="91">
        <v>0</v>
      </c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09"/>
      <c r="BQ39" s="209"/>
      <c r="BR39" s="209"/>
      <c r="BS39" s="209"/>
      <c r="BT39" s="209"/>
      <c r="BU39" s="209"/>
      <c r="BV39" s="209"/>
      <c r="BW39" s="209"/>
      <c r="BX39" s="209"/>
      <c r="BY39" s="209"/>
      <c r="BZ39" s="209"/>
      <c r="CA39" s="209"/>
      <c r="CB39" s="209"/>
      <c r="CC39" s="209"/>
      <c r="CD39" s="209"/>
      <c r="CE39" s="209"/>
      <c r="CF39" s="209"/>
      <c r="CG39" s="209"/>
      <c r="CH39" s="209"/>
      <c r="CI39" s="209"/>
      <c r="CJ39" s="209"/>
      <c r="CK39" s="209"/>
      <c r="CL39" s="209"/>
      <c r="CM39" s="209"/>
      <c r="CN39" s="209"/>
      <c r="CO39" s="209"/>
      <c r="CP39" s="209"/>
      <c r="CQ39" s="209"/>
      <c r="CR39" s="209"/>
      <c r="CS39" s="209"/>
      <c r="CT39" s="209"/>
      <c r="CU39" s="209"/>
      <c r="CV39" s="209"/>
      <c r="CW39" s="209"/>
      <c r="CX39" s="209"/>
      <c r="CY39" s="209"/>
      <c r="CZ39" s="209"/>
      <c r="DA39" s="209"/>
      <c r="DB39" s="209"/>
      <c r="DC39" s="209"/>
      <c r="DD39" s="209"/>
      <c r="DE39" s="209"/>
      <c r="DF39" s="209"/>
      <c r="DG39" s="209"/>
      <c r="DH39" s="209"/>
      <c r="DI39" s="209"/>
      <c r="DJ39" s="209"/>
      <c r="DK39" s="209"/>
      <c r="DL39" s="209"/>
      <c r="DM39" s="209"/>
      <c r="DN39" s="209"/>
      <c r="DO39" s="209"/>
      <c r="DP39" s="209"/>
      <c r="DQ39" s="209"/>
      <c r="DR39" s="209"/>
      <c r="DS39" s="209"/>
      <c r="DT39" s="209"/>
      <c r="DU39" s="209"/>
      <c r="DV39" s="209"/>
      <c r="DW39" s="209"/>
      <c r="DX39" s="209"/>
      <c r="DY39" s="209"/>
      <c r="DZ39" s="209"/>
      <c r="EA39" s="209"/>
      <c r="EB39" s="209"/>
      <c r="EC39" s="209"/>
      <c r="ED39" s="209"/>
      <c r="EE39" s="209"/>
      <c r="EF39" s="209"/>
      <c r="EG39" s="209"/>
      <c r="EH39" s="209"/>
      <c r="EI39" s="209"/>
      <c r="EJ39" s="209"/>
      <c r="EK39" s="209"/>
      <c r="EL39" s="209"/>
      <c r="EM39" s="209"/>
      <c r="EN39" s="209"/>
      <c r="EO39" s="209"/>
      <c r="EP39" s="209"/>
      <c r="EQ39" s="209"/>
      <c r="ER39" s="209"/>
      <c r="ES39" s="209"/>
      <c r="ET39" s="209"/>
      <c r="EU39" s="209"/>
      <c r="EV39" s="209"/>
      <c r="EW39" s="209"/>
      <c r="EX39" s="209"/>
      <c r="EY39" s="209"/>
      <c r="EZ39" s="209"/>
      <c r="FA39" s="209"/>
      <c r="FB39" s="209"/>
    </row>
    <row r="40" spans="1:158" x14ac:dyDescent="0.2">
      <c r="A40" s="149" t="s">
        <v>231</v>
      </c>
      <c r="E40" s="131">
        <v>118.2857751</v>
      </c>
      <c r="F40" s="131">
        <v>0</v>
      </c>
      <c r="G40" s="131">
        <v>0</v>
      </c>
      <c r="H40" s="131">
        <v>237.822453</v>
      </c>
      <c r="J40" s="90" t="s">
        <v>154</v>
      </c>
      <c r="K40" s="157">
        <v>1015.933087</v>
      </c>
      <c r="L40" s="157">
        <v>1289</v>
      </c>
      <c r="M40" s="157">
        <v>823.15543724999998</v>
      </c>
      <c r="N40" s="157">
        <v>1711.8396769999999</v>
      </c>
      <c r="O40" s="157">
        <v>0</v>
      </c>
      <c r="P40" s="91">
        <v>0</v>
      </c>
      <c r="Q40" s="91">
        <v>686.66181889999996</v>
      </c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09"/>
      <c r="BQ40" s="209"/>
      <c r="BR40" s="209"/>
      <c r="BS40" s="209"/>
      <c r="BT40" s="209"/>
      <c r="BU40" s="209"/>
      <c r="BV40" s="209"/>
      <c r="BW40" s="209"/>
      <c r="BX40" s="209"/>
      <c r="BY40" s="209"/>
      <c r="BZ40" s="209"/>
      <c r="CA40" s="209"/>
      <c r="CB40" s="209"/>
      <c r="CC40" s="209"/>
      <c r="CD40" s="209"/>
      <c r="CE40" s="209"/>
      <c r="CF40" s="209"/>
      <c r="CG40" s="209"/>
      <c r="CH40" s="209"/>
      <c r="CI40" s="209"/>
      <c r="CJ40" s="209"/>
      <c r="CK40" s="209"/>
      <c r="CL40" s="209"/>
      <c r="CM40" s="209"/>
      <c r="CN40" s="209"/>
      <c r="CO40" s="209"/>
      <c r="CP40" s="209"/>
      <c r="CQ40" s="209"/>
      <c r="CR40" s="209"/>
      <c r="CS40" s="209"/>
      <c r="CT40" s="209"/>
      <c r="CU40" s="209"/>
      <c r="CV40" s="209"/>
      <c r="CW40" s="209"/>
      <c r="CX40" s="209"/>
      <c r="CY40" s="209"/>
      <c r="CZ40" s="209"/>
      <c r="DA40" s="209"/>
      <c r="DB40" s="209"/>
      <c r="DC40" s="209"/>
      <c r="DD40" s="209"/>
      <c r="DE40" s="209"/>
      <c r="DF40" s="209"/>
      <c r="DG40" s="209"/>
      <c r="DH40" s="209"/>
      <c r="DI40" s="209"/>
      <c r="DJ40" s="209"/>
      <c r="DK40" s="209"/>
      <c r="DL40" s="209"/>
      <c r="DM40" s="209"/>
      <c r="DN40" s="209"/>
      <c r="DO40" s="209"/>
      <c r="DP40" s="209"/>
      <c r="DQ40" s="209"/>
      <c r="DR40" s="209"/>
      <c r="DS40" s="209"/>
      <c r="DT40" s="209"/>
      <c r="DU40" s="209"/>
      <c r="DV40" s="209"/>
      <c r="DW40" s="209"/>
      <c r="DX40" s="209"/>
      <c r="DY40" s="209"/>
      <c r="DZ40" s="209"/>
      <c r="EA40" s="209"/>
      <c r="EB40" s="209"/>
      <c r="EC40" s="209"/>
      <c r="ED40" s="209"/>
      <c r="EE40" s="209"/>
      <c r="EF40" s="209"/>
      <c r="EG40" s="209"/>
      <c r="EH40" s="209"/>
      <c r="EI40" s="209"/>
      <c r="EJ40" s="209"/>
      <c r="EK40" s="209"/>
      <c r="EL40" s="209"/>
      <c r="EM40" s="209"/>
      <c r="EN40" s="209"/>
      <c r="EO40" s="209"/>
      <c r="EP40" s="209"/>
      <c r="EQ40" s="209"/>
      <c r="ER40" s="209"/>
      <c r="ES40" s="209"/>
      <c r="ET40" s="209"/>
      <c r="EU40" s="209"/>
      <c r="EV40" s="209"/>
      <c r="EW40" s="209"/>
      <c r="EX40" s="209"/>
      <c r="EY40" s="209"/>
      <c r="EZ40" s="209"/>
      <c r="FA40" s="209"/>
      <c r="FB40" s="209"/>
    </row>
    <row r="41" spans="1:158" x14ac:dyDescent="0.2">
      <c r="A41" s="51" t="s">
        <v>53</v>
      </c>
      <c r="B41" s="65">
        <v>598</v>
      </c>
      <c r="C41" s="65">
        <v>899</v>
      </c>
      <c r="D41" s="65">
        <v>1293.1340981999997</v>
      </c>
      <c r="E41" s="65">
        <v>1087.8891192999999</v>
      </c>
      <c r="F41" s="65">
        <v>0</v>
      </c>
      <c r="G41" s="65">
        <v>0</v>
      </c>
      <c r="H41" s="65">
        <v>935.70291810000003</v>
      </c>
      <c r="I41" s="121"/>
      <c r="J41" s="90" t="s">
        <v>59</v>
      </c>
      <c r="K41" s="157">
        <v>0</v>
      </c>
      <c r="L41" s="157">
        <v>0</v>
      </c>
      <c r="M41" s="157">
        <v>0</v>
      </c>
      <c r="N41" s="157">
        <v>0</v>
      </c>
      <c r="O41" s="157">
        <v>0</v>
      </c>
      <c r="P41" s="91">
        <v>0</v>
      </c>
      <c r="Q41" s="91">
        <v>0</v>
      </c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09"/>
      <c r="BN41" s="209"/>
      <c r="BO41" s="209"/>
      <c r="BP41" s="209"/>
      <c r="BQ41" s="209"/>
      <c r="BR41" s="209"/>
      <c r="BS41" s="209"/>
      <c r="BT41" s="209"/>
      <c r="BU41" s="209"/>
      <c r="BV41" s="209"/>
      <c r="BW41" s="209"/>
      <c r="BX41" s="209"/>
      <c r="BY41" s="209"/>
      <c r="BZ41" s="209"/>
      <c r="CA41" s="209"/>
      <c r="CB41" s="209"/>
      <c r="CC41" s="209"/>
      <c r="CD41" s="209"/>
      <c r="CE41" s="209"/>
      <c r="CF41" s="209"/>
      <c r="CG41" s="209"/>
      <c r="CH41" s="209"/>
      <c r="CI41" s="209"/>
      <c r="CJ41" s="209"/>
      <c r="CK41" s="209"/>
      <c r="CL41" s="209"/>
      <c r="CM41" s="209"/>
      <c r="CN41" s="209"/>
      <c r="CO41" s="209"/>
      <c r="CP41" s="209"/>
      <c r="CQ41" s="209"/>
      <c r="CR41" s="209"/>
      <c r="CS41" s="209"/>
      <c r="CT41" s="209"/>
      <c r="CU41" s="209"/>
      <c r="CV41" s="209"/>
      <c r="CW41" s="209"/>
      <c r="CX41" s="209"/>
      <c r="CY41" s="209"/>
      <c r="CZ41" s="209"/>
      <c r="DA41" s="209"/>
      <c r="DB41" s="209"/>
      <c r="DC41" s="209"/>
      <c r="DD41" s="209"/>
      <c r="DE41" s="209"/>
      <c r="DF41" s="209"/>
      <c r="DG41" s="209"/>
      <c r="DH41" s="209"/>
      <c r="DI41" s="209"/>
      <c r="DJ41" s="209"/>
      <c r="DK41" s="209"/>
      <c r="DL41" s="209"/>
      <c r="DM41" s="209"/>
      <c r="DN41" s="209"/>
      <c r="DO41" s="209"/>
      <c r="DP41" s="209"/>
      <c r="DQ41" s="209"/>
      <c r="DR41" s="209"/>
      <c r="DS41" s="209"/>
      <c r="DT41" s="209"/>
      <c r="DU41" s="209"/>
      <c r="DV41" s="209"/>
      <c r="DW41" s="209"/>
      <c r="DX41" s="209"/>
      <c r="DY41" s="209"/>
      <c r="DZ41" s="209"/>
      <c r="EA41" s="209"/>
      <c r="EB41" s="209"/>
      <c r="EC41" s="209"/>
      <c r="ED41" s="209"/>
      <c r="EE41" s="209"/>
      <c r="EF41" s="209"/>
      <c r="EG41" s="209"/>
      <c r="EH41" s="209"/>
      <c r="EI41" s="209"/>
      <c r="EJ41" s="209"/>
      <c r="EK41" s="209"/>
      <c r="EL41" s="209"/>
      <c r="EM41" s="209"/>
      <c r="EN41" s="209"/>
      <c r="EO41" s="209"/>
      <c r="EP41" s="209"/>
      <c r="EQ41" s="209"/>
      <c r="ER41" s="209"/>
      <c r="ES41" s="209"/>
      <c r="ET41" s="209"/>
      <c r="EU41" s="209"/>
      <c r="EV41" s="209"/>
      <c r="EW41" s="209"/>
      <c r="EX41" s="209"/>
      <c r="EY41" s="209"/>
      <c r="EZ41" s="209"/>
      <c r="FA41" s="209"/>
      <c r="FB41" s="209"/>
    </row>
    <row r="42" spans="1:158" x14ac:dyDescent="0.2">
      <c r="A42" s="51" t="s">
        <v>159</v>
      </c>
      <c r="B42" s="65">
        <v>0</v>
      </c>
      <c r="C42" s="65">
        <v>0</v>
      </c>
      <c r="D42" s="65">
        <v>0</v>
      </c>
      <c r="E42" s="65">
        <v>7.6406530000000004</v>
      </c>
      <c r="F42" s="65">
        <v>0</v>
      </c>
      <c r="G42" s="65">
        <v>0</v>
      </c>
      <c r="H42" s="65">
        <v>70.454365199999998</v>
      </c>
      <c r="I42" s="154"/>
      <c r="J42" s="90" t="s">
        <v>189</v>
      </c>
      <c r="K42" s="157">
        <v>274</v>
      </c>
      <c r="L42" s="157">
        <v>793</v>
      </c>
      <c r="M42" s="157">
        <v>637.70397649999995</v>
      </c>
      <c r="N42" s="157">
        <v>677.74361859999999</v>
      </c>
      <c r="O42" s="157">
        <v>0</v>
      </c>
      <c r="P42" s="91">
        <v>0</v>
      </c>
      <c r="Q42" s="91">
        <v>471.17432960000002</v>
      </c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09"/>
      <c r="BM42" s="209"/>
      <c r="BN42" s="209"/>
      <c r="BO42" s="209"/>
      <c r="BP42" s="209"/>
      <c r="BQ42" s="209"/>
      <c r="BR42" s="209"/>
      <c r="BS42" s="209"/>
      <c r="BT42" s="209"/>
      <c r="BU42" s="209"/>
      <c r="BV42" s="209"/>
      <c r="BW42" s="209"/>
      <c r="BX42" s="209"/>
      <c r="BY42" s="209"/>
      <c r="BZ42" s="209"/>
      <c r="CA42" s="209"/>
      <c r="CB42" s="209"/>
      <c r="CC42" s="209"/>
      <c r="CD42" s="209"/>
      <c r="CE42" s="209"/>
      <c r="CF42" s="209"/>
      <c r="CG42" s="209"/>
      <c r="CH42" s="209"/>
      <c r="CI42" s="209"/>
      <c r="CJ42" s="209"/>
      <c r="CK42" s="209"/>
      <c r="CL42" s="209"/>
      <c r="CM42" s="209"/>
      <c r="CN42" s="209"/>
      <c r="CO42" s="209"/>
      <c r="CP42" s="209"/>
      <c r="CQ42" s="209"/>
      <c r="CR42" s="209"/>
      <c r="CS42" s="209"/>
      <c r="CT42" s="209"/>
      <c r="CU42" s="209"/>
      <c r="CV42" s="209"/>
      <c r="CW42" s="209"/>
      <c r="CX42" s="209"/>
      <c r="CY42" s="209"/>
      <c r="CZ42" s="209"/>
      <c r="DA42" s="209"/>
      <c r="DB42" s="209"/>
      <c r="DC42" s="209"/>
      <c r="DD42" s="209"/>
      <c r="DE42" s="209"/>
      <c r="DF42" s="209"/>
      <c r="DG42" s="209"/>
      <c r="DH42" s="209"/>
      <c r="DI42" s="209"/>
      <c r="DJ42" s="209"/>
      <c r="DK42" s="209"/>
      <c r="DL42" s="209"/>
      <c r="DM42" s="209"/>
      <c r="DN42" s="209"/>
      <c r="DO42" s="209"/>
      <c r="DP42" s="209"/>
      <c r="DQ42" s="209"/>
      <c r="DR42" s="209"/>
      <c r="DS42" s="209"/>
      <c r="DT42" s="209"/>
      <c r="DU42" s="209"/>
      <c r="DV42" s="209"/>
      <c r="DW42" s="209"/>
      <c r="DX42" s="209"/>
      <c r="DY42" s="209"/>
      <c r="DZ42" s="209"/>
      <c r="EA42" s="209"/>
      <c r="EB42" s="209"/>
      <c r="EC42" s="209"/>
      <c r="ED42" s="209"/>
      <c r="EE42" s="209"/>
      <c r="EF42" s="209"/>
      <c r="EG42" s="209"/>
      <c r="EH42" s="209"/>
      <c r="EI42" s="209"/>
      <c r="EJ42" s="209"/>
      <c r="EK42" s="209"/>
      <c r="EL42" s="209"/>
      <c r="EM42" s="209"/>
      <c r="EN42" s="209"/>
      <c r="EO42" s="209"/>
      <c r="EP42" s="209"/>
      <c r="EQ42" s="209"/>
      <c r="ER42" s="209"/>
      <c r="ES42" s="209"/>
      <c r="ET42" s="209"/>
      <c r="EU42" s="209"/>
      <c r="EV42" s="209"/>
      <c r="EW42" s="209"/>
      <c r="EX42" s="209"/>
      <c r="EY42" s="209"/>
      <c r="EZ42" s="209"/>
      <c r="FA42" s="209"/>
      <c r="FB42" s="209"/>
    </row>
    <row r="43" spans="1:158" s="10" customFormat="1" ht="13.5" customHeight="1" x14ac:dyDescent="0.2">
      <c r="A43" s="51" t="s">
        <v>160</v>
      </c>
      <c r="B43" s="65">
        <v>15</v>
      </c>
      <c r="C43" s="65">
        <v>11</v>
      </c>
      <c r="D43" s="65">
        <v>65.695031999999998</v>
      </c>
      <c r="E43" s="65">
        <v>19.27577762</v>
      </c>
      <c r="F43" s="65">
        <v>0</v>
      </c>
      <c r="G43" s="65">
        <v>0</v>
      </c>
      <c r="H43" s="65">
        <v>24.5516851</v>
      </c>
      <c r="I43" s="28"/>
      <c r="J43" s="90" t="s">
        <v>60</v>
      </c>
      <c r="K43" s="157">
        <v>56</v>
      </c>
      <c r="L43" s="157">
        <v>259</v>
      </c>
      <c r="M43" s="157">
        <v>66.236260000000001</v>
      </c>
      <c r="N43" s="157">
        <v>304.332314</v>
      </c>
      <c r="O43" s="157">
        <v>0</v>
      </c>
      <c r="P43" s="91">
        <v>0</v>
      </c>
      <c r="Q43" s="91">
        <v>70.892813000000004</v>
      </c>
      <c r="R43" s="160"/>
      <c r="S43" s="209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0"/>
      <c r="BN43" s="210"/>
      <c r="BO43" s="210"/>
      <c r="BP43" s="210"/>
      <c r="BQ43" s="210"/>
      <c r="BR43" s="210"/>
      <c r="BS43" s="210"/>
      <c r="BT43" s="210"/>
      <c r="BU43" s="210"/>
      <c r="BV43" s="210"/>
      <c r="BW43" s="210"/>
      <c r="BX43" s="210"/>
      <c r="BY43" s="210"/>
      <c r="BZ43" s="210"/>
      <c r="CA43" s="210"/>
      <c r="CB43" s="210"/>
      <c r="CC43" s="210"/>
      <c r="CD43" s="210"/>
      <c r="CE43" s="210"/>
      <c r="CF43" s="210"/>
      <c r="CG43" s="210"/>
      <c r="CH43" s="210"/>
      <c r="CI43" s="210"/>
      <c r="CJ43" s="210"/>
      <c r="CK43" s="210"/>
      <c r="CL43" s="210"/>
      <c r="CM43" s="210"/>
      <c r="CN43" s="210"/>
      <c r="CO43" s="210"/>
      <c r="CP43" s="210"/>
      <c r="CQ43" s="210"/>
      <c r="CR43" s="210"/>
      <c r="CS43" s="210"/>
      <c r="CT43" s="210"/>
      <c r="CU43" s="210"/>
      <c r="CV43" s="210"/>
      <c r="CW43" s="210"/>
      <c r="CX43" s="210"/>
      <c r="CY43" s="210"/>
      <c r="CZ43" s="210"/>
      <c r="DA43" s="210"/>
      <c r="DB43" s="210"/>
      <c r="DC43" s="210"/>
      <c r="DD43" s="210"/>
      <c r="DE43" s="210"/>
      <c r="DF43" s="210"/>
      <c r="DG43" s="210"/>
      <c r="DH43" s="210"/>
      <c r="DI43" s="210"/>
      <c r="DJ43" s="210"/>
      <c r="DK43" s="210"/>
      <c r="DL43" s="210"/>
      <c r="DM43" s="210"/>
      <c r="DN43" s="210"/>
      <c r="DO43" s="210"/>
      <c r="DP43" s="210"/>
      <c r="DQ43" s="210"/>
      <c r="DR43" s="210"/>
      <c r="DS43" s="210"/>
      <c r="DT43" s="210"/>
      <c r="DU43" s="210"/>
      <c r="DV43" s="210"/>
      <c r="DW43" s="210"/>
      <c r="DX43" s="210"/>
      <c r="DY43" s="210"/>
      <c r="DZ43" s="210"/>
      <c r="EA43" s="210"/>
      <c r="EB43" s="210"/>
      <c r="EC43" s="210"/>
      <c r="ED43" s="210"/>
      <c r="EE43" s="210"/>
      <c r="EF43" s="210"/>
      <c r="EG43" s="210"/>
      <c r="EH43" s="210"/>
      <c r="EI43" s="210"/>
      <c r="EJ43" s="210"/>
      <c r="EK43" s="210"/>
      <c r="EL43" s="210"/>
      <c r="EM43" s="210"/>
      <c r="EN43" s="210"/>
      <c r="EO43" s="210"/>
      <c r="EP43" s="210"/>
      <c r="EQ43" s="210"/>
      <c r="ER43" s="210"/>
      <c r="ES43" s="210"/>
      <c r="ET43" s="210"/>
      <c r="EU43" s="210"/>
      <c r="EV43" s="210"/>
      <c r="EW43" s="210"/>
      <c r="EX43" s="210"/>
      <c r="EY43" s="210"/>
      <c r="EZ43" s="210"/>
      <c r="FA43" s="210"/>
      <c r="FB43" s="210"/>
    </row>
    <row r="44" spans="1:158" s="10" customFormat="1" ht="11.25" customHeight="1" x14ac:dyDescent="0.2">
      <c r="A44" s="51" t="s">
        <v>157</v>
      </c>
      <c r="B44" s="65">
        <v>0</v>
      </c>
      <c r="C44" s="65">
        <v>0</v>
      </c>
      <c r="D44" s="65">
        <v>0</v>
      </c>
      <c r="E44" s="65">
        <v>0</v>
      </c>
      <c r="F44" s="65">
        <v>0</v>
      </c>
      <c r="G44" s="65">
        <v>0</v>
      </c>
      <c r="H44" s="65">
        <v>0</v>
      </c>
      <c r="J44" s="158" t="s">
        <v>0</v>
      </c>
      <c r="K44" s="61">
        <v>20896</v>
      </c>
      <c r="L44" s="61">
        <v>34418</v>
      </c>
      <c r="M44" s="61">
        <v>24929.119646676292</v>
      </c>
      <c r="N44" s="168">
        <v>38546.697506479992</v>
      </c>
      <c r="O44" s="168">
        <v>189</v>
      </c>
      <c r="P44" s="168">
        <f>SUM(P3:P43)</f>
        <v>0</v>
      </c>
      <c r="Q44" s="168">
        <f>SUM(Q3:Q43)</f>
        <v>18127.438500479999</v>
      </c>
      <c r="R44" s="160"/>
      <c r="S44" s="209"/>
    </row>
    <row r="45" spans="1:158" s="10" customFormat="1" ht="11.25" customHeight="1" x14ac:dyDescent="0.2">
      <c r="A45" s="127" t="s">
        <v>170</v>
      </c>
      <c r="B45" s="129">
        <v>0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129">
        <v>0</v>
      </c>
      <c r="R45" s="160"/>
      <c r="S45" s="209"/>
    </row>
    <row r="46" spans="1:158" s="10" customFormat="1" ht="11.25" customHeight="1" x14ac:dyDescent="0.2">
      <c r="A46" s="74" t="s">
        <v>140</v>
      </c>
      <c r="B46" s="120">
        <v>20896</v>
      </c>
      <c r="C46" s="120">
        <v>34418</v>
      </c>
      <c r="D46" s="120">
        <v>24929.119646676292</v>
      </c>
      <c r="E46" s="120">
        <v>38546.697506479992</v>
      </c>
      <c r="F46" s="120">
        <v>188.77340289999998</v>
      </c>
      <c r="G46" s="120">
        <v>0</v>
      </c>
      <c r="H46" s="120">
        <v>18127.438500479999</v>
      </c>
      <c r="I46" s="28"/>
      <c r="N46" s="29"/>
      <c r="O46" s="29"/>
      <c r="P46" s="29"/>
      <c r="R46" s="160"/>
      <c r="S46" s="209"/>
    </row>
    <row r="47" spans="1:158" s="10" customFormat="1" ht="11.25" customHeight="1" x14ac:dyDescent="0.2">
      <c r="N47" s="29"/>
      <c r="O47" s="145"/>
      <c r="P47" s="145"/>
      <c r="Q47" s="28"/>
      <c r="R47" s="160"/>
    </row>
    <row r="48" spans="1:158" s="10" customFormat="1" ht="11.25" customHeight="1" x14ac:dyDescent="0.2">
      <c r="N48" s="29"/>
      <c r="O48" s="29"/>
      <c r="P48" s="29"/>
      <c r="R48" s="160"/>
    </row>
    <row r="49" spans="14:18" s="10" customFormat="1" ht="11.25" customHeight="1" x14ac:dyDescent="0.2">
      <c r="N49" s="29"/>
      <c r="O49" s="29"/>
      <c r="P49" s="29"/>
      <c r="R49" s="160"/>
    </row>
    <row r="50" spans="14:18" s="10" customFormat="1" ht="11.25" customHeight="1" x14ac:dyDescent="0.2">
      <c r="N50" s="29"/>
      <c r="O50" s="29"/>
      <c r="P50" s="29"/>
      <c r="R50" s="160"/>
    </row>
    <row r="51" spans="14:18" s="10" customFormat="1" ht="11.25" customHeight="1" x14ac:dyDescent="0.2">
      <c r="N51" s="29"/>
      <c r="O51" s="29"/>
      <c r="P51" s="29"/>
      <c r="Q51" s="28"/>
      <c r="R51" s="160"/>
    </row>
    <row r="52" spans="14:18" s="10" customFormat="1" ht="11.25" customHeight="1" x14ac:dyDescent="0.2">
      <c r="N52" s="29"/>
      <c r="O52" s="29"/>
      <c r="P52" s="29"/>
      <c r="R52" s="160"/>
    </row>
    <row r="53" spans="14:18" s="10" customFormat="1" ht="11.25" customHeight="1" x14ac:dyDescent="0.2">
      <c r="N53" s="29"/>
      <c r="O53" s="29"/>
      <c r="P53" s="29"/>
      <c r="R53" s="160"/>
    </row>
    <row r="54" spans="14:18" s="10" customFormat="1" ht="11.25" customHeight="1" x14ac:dyDescent="0.2">
      <c r="N54" s="29"/>
      <c r="O54" s="29"/>
      <c r="P54" s="29"/>
      <c r="R54" s="160"/>
    </row>
    <row r="55" spans="14:18" s="10" customFormat="1" ht="11.25" customHeight="1" x14ac:dyDescent="0.2">
      <c r="N55" s="29"/>
      <c r="O55" s="29"/>
      <c r="P55" s="29"/>
      <c r="R55" s="160"/>
    </row>
    <row r="56" spans="14:18" s="10" customFormat="1" ht="11.25" customHeight="1" x14ac:dyDescent="0.2">
      <c r="N56" s="29"/>
      <c r="O56" s="29"/>
      <c r="P56" s="29"/>
      <c r="R56" s="160"/>
    </row>
    <row r="57" spans="14:18" s="10" customFormat="1" ht="11.25" customHeight="1" x14ac:dyDescent="0.2">
      <c r="N57" s="29"/>
      <c r="O57" s="29"/>
      <c r="P57" s="29"/>
      <c r="R57" s="160"/>
    </row>
    <row r="58" spans="14:18" s="10" customFormat="1" ht="11.25" customHeight="1" x14ac:dyDescent="0.2">
      <c r="N58" s="29"/>
      <c r="O58" s="29"/>
      <c r="P58" s="29"/>
      <c r="R58" s="160"/>
    </row>
    <row r="59" spans="14:18" s="10" customFormat="1" ht="11.25" customHeight="1" x14ac:dyDescent="0.2">
      <c r="N59" s="29"/>
      <c r="O59" s="29"/>
      <c r="P59" s="29"/>
      <c r="R59" s="160"/>
    </row>
    <row r="60" spans="14:18" s="10" customFormat="1" ht="11.25" customHeight="1" x14ac:dyDescent="0.2">
      <c r="N60" s="29"/>
      <c r="O60" s="29"/>
      <c r="P60" s="29"/>
      <c r="R60" s="160"/>
    </row>
    <row r="61" spans="14:18" s="10" customFormat="1" ht="11.25" customHeight="1" x14ac:dyDescent="0.2">
      <c r="N61" s="29"/>
      <c r="O61" s="29"/>
      <c r="P61" s="29"/>
      <c r="R61" s="160"/>
    </row>
    <row r="62" spans="14:18" s="10" customFormat="1" ht="11.25" customHeight="1" x14ac:dyDescent="0.2">
      <c r="N62" s="29"/>
      <c r="O62" s="29"/>
      <c r="P62" s="29"/>
      <c r="R62" s="160"/>
    </row>
    <row r="63" spans="14:18" s="10" customFormat="1" ht="11.25" customHeight="1" x14ac:dyDescent="0.2">
      <c r="N63" s="29"/>
      <c r="O63" s="29"/>
      <c r="P63" s="29"/>
      <c r="R63" s="160"/>
    </row>
    <row r="64" spans="14:18" s="10" customFormat="1" ht="11.25" customHeight="1" x14ac:dyDescent="0.2">
      <c r="N64" s="29"/>
      <c r="O64" s="29"/>
      <c r="P64" s="29"/>
      <c r="R64" s="160"/>
    </row>
    <row r="65" spans="10:18" s="10" customFormat="1" ht="11.25" customHeight="1" x14ac:dyDescent="0.2">
      <c r="J65"/>
      <c r="K65"/>
      <c r="L65"/>
      <c r="M65"/>
      <c r="N65"/>
      <c r="O65"/>
      <c r="P65"/>
      <c r="R65" s="160"/>
    </row>
    <row r="66" spans="10:18" x14ac:dyDescent="0.2">
      <c r="K66" s="131"/>
    </row>
    <row r="79" spans="10:18" x14ac:dyDescent="0.2">
      <c r="J79" s="10"/>
      <c r="K79" s="10"/>
      <c r="L79" s="10"/>
      <c r="M79" s="10"/>
      <c r="N79" s="29"/>
      <c r="O79" s="29"/>
      <c r="P79" s="29"/>
    </row>
    <row r="80" spans="10:18" s="10" customFormat="1" ht="11.25" customHeight="1" x14ac:dyDescent="0.2">
      <c r="J80"/>
      <c r="K80"/>
      <c r="L80"/>
      <c r="M80"/>
      <c r="N80"/>
      <c r="O80"/>
      <c r="P80"/>
      <c r="R80" s="160"/>
    </row>
  </sheetData>
  <mergeCells count="1">
    <mergeCell ref="J1:Q1"/>
  </mergeCells>
  <phoneticPr fontId="14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AF116"/>
  <sheetViews>
    <sheetView zoomScale="85" zoomScaleNormal="85" workbookViewId="0">
      <selection activeCell="A10" sqref="A10"/>
    </sheetView>
  </sheetViews>
  <sheetFormatPr defaultRowHeight="12.75" x14ac:dyDescent="0.2"/>
  <cols>
    <col min="1" max="1" width="28.7109375" customWidth="1"/>
    <col min="2" max="5" width="9" bestFit="1" customWidth="1"/>
    <col min="6" max="7" width="12.85546875" bestFit="1" customWidth="1"/>
    <col min="8" max="8" width="12.5703125" bestFit="1" customWidth="1"/>
    <col min="9" max="9" width="8.85546875" style="266" customWidth="1"/>
    <col min="10" max="10" width="40.7109375" customWidth="1"/>
    <col min="11" max="11" width="11.42578125" customWidth="1"/>
    <col min="12" max="12" width="10.42578125" customWidth="1"/>
    <col min="13" max="13" width="8.7109375" customWidth="1"/>
    <col min="14" max="14" width="9.7109375" customWidth="1"/>
    <col min="15" max="15" width="12.7109375" bestFit="1" customWidth="1"/>
    <col min="16" max="16" width="12.85546875" bestFit="1" customWidth="1"/>
    <col min="17" max="17" width="11.7109375" customWidth="1"/>
    <col min="18" max="32" width="9.140625" style="161"/>
  </cols>
  <sheetData>
    <row r="1" spans="1:17" ht="13.15" customHeight="1" x14ac:dyDescent="0.2">
      <c r="A1" s="348" t="s">
        <v>196</v>
      </c>
      <c r="B1" s="349"/>
      <c r="C1" s="349"/>
      <c r="D1" s="349"/>
      <c r="E1" s="347"/>
      <c r="F1" s="347"/>
      <c r="G1" s="347"/>
      <c r="H1" s="345"/>
      <c r="J1" s="350" t="s">
        <v>194</v>
      </c>
      <c r="K1" s="351"/>
      <c r="L1" s="351"/>
      <c r="M1" s="351"/>
      <c r="N1" s="352"/>
      <c r="O1" s="352"/>
      <c r="P1" s="352"/>
      <c r="Q1" s="352"/>
    </row>
    <row r="2" spans="1:17" x14ac:dyDescent="0.2">
      <c r="A2" s="237" t="s">
        <v>127</v>
      </c>
      <c r="B2" s="72">
        <v>2015</v>
      </c>
      <c r="C2" s="117">
        <v>2016</v>
      </c>
      <c r="D2" s="117">
        <v>2017</v>
      </c>
      <c r="E2" s="137">
        <v>2018</v>
      </c>
      <c r="F2" s="137" t="s">
        <v>259</v>
      </c>
      <c r="G2" s="137" t="s">
        <v>261</v>
      </c>
      <c r="H2" s="137" t="s">
        <v>244</v>
      </c>
      <c r="J2" s="125" t="s">
        <v>121</v>
      </c>
      <c r="K2" s="122">
        <v>2015</v>
      </c>
      <c r="L2" s="122">
        <v>2016</v>
      </c>
      <c r="M2" s="122">
        <v>2017</v>
      </c>
      <c r="N2" s="122">
        <v>2018</v>
      </c>
      <c r="O2" s="122" t="s">
        <v>259</v>
      </c>
      <c r="P2" s="122" t="s">
        <v>261</v>
      </c>
      <c r="Q2" s="122" t="s">
        <v>244</v>
      </c>
    </row>
    <row r="3" spans="1:17" x14ac:dyDescent="0.2">
      <c r="A3" s="238" t="s">
        <v>31</v>
      </c>
      <c r="B3" s="239">
        <v>-506</v>
      </c>
      <c r="C3" s="239">
        <v>-8602</v>
      </c>
      <c r="D3" s="239">
        <v>-2868.1938657500095</v>
      </c>
      <c r="E3" s="240">
        <v>-1337.34603423</v>
      </c>
      <c r="F3" s="240">
        <f>'1.2 Nettokøb område'!F4-'1.4 Udbytter'!F3</f>
        <v>-212.17150875999999</v>
      </c>
      <c r="G3" s="240">
        <f>'1.2 Nettokøb område'!G4-'1.4 Udbytter'!G3</f>
        <v>-133.06678805000001</v>
      </c>
      <c r="H3" s="240">
        <f>'1.2 Nettokøb område'!H4-'1.4 Udbytter'!H3</f>
        <v>-4289.8578184300004</v>
      </c>
      <c r="J3" t="s">
        <v>218</v>
      </c>
      <c r="M3" s="173">
        <f>'2.3 Foreninger nettokøb'!D4-'1.4 Udbytter'!M3</f>
        <v>484.36183620000003</v>
      </c>
      <c r="N3" s="207">
        <v>238.55137038000004</v>
      </c>
      <c r="O3" s="157">
        <f>'2.3 Foreninger nettokøb'!F4-'1.4 Udbytter'!O3</f>
        <v>32.248918000000003</v>
      </c>
      <c r="P3" s="157">
        <f>'2.3 Foreninger nettokøb'!G4-'1.4 Udbytter'!P3</f>
        <v>16.867912</v>
      </c>
      <c r="Q3" s="157">
        <f>'2.3 Foreninger nettokøb'!H4-'1.4 Udbytter'!Q3</f>
        <v>371.65226000000001</v>
      </c>
    </row>
    <row r="4" spans="1:17" x14ac:dyDescent="0.2">
      <c r="A4" s="241" t="s">
        <v>192</v>
      </c>
      <c r="B4" s="242">
        <v>-140</v>
      </c>
      <c r="C4" s="242">
        <v>-59</v>
      </c>
      <c r="D4" s="242">
        <v>-39.469504999999998</v>
      </c>
      <c r="E4" s="243">
        <v>-4.5038040000000006</v>
      </c>
      <c r="F4" s="243">
        <f>'1.2 Nettokøb område'!F5-'1.4 Udbytter'!F4</f>
        <v>-3.2751199999999998</v>
      </c>
      <c r="G4" s="243">
        <f>'1.2 Nettokøb område'!G5-'1.4 Udbytter'!G4</f>
        <v>-3.24315</v>
      </c>
      <c r="H4" s="243">
        <f>'1.2 Nettokøb område'!H5-'1.4 Udbytter'!H4</f>
        <v>-102.258847</v>
      </c>
      <c r="J4" s="126" t="s">
        <v>4</v>
      </c>
      <c r="K4" s="157">
        <v>72.765912999999998</v>
      </c>
      <c r="L4" s="157">
        <v>436</v>
      </c>
      <c r="M4" s="173">
        <f>'2.3 Foreninger nettokøb'!D5-'1.4 Udbytter'!M4</f>
        <v>30.55713978</v>
      </c>
      <c r="N4" s="207">
        <v>-87.594678920000007</v>
      </c>
      <c r="O4" s="157">
        <f>'2.3 Foreninger nettokøb'!F5-'1.4 Udbytter'!O4</f>
        <v>-19.416499999999999</v>
      </c>
      <c r="P4" s="157">
        <f>'2.3 Foreninger nettokøb'!G5-'1.4 Udbytter'!P4</f>
        <v>36.639499999999998</v>
      </c>
      <c r="Q4" s="157">
        <f>'2.3 Foreninger nettokøb'!H5-'1.4 Udbytter'!Q4</f>
        <v>-307.99645057999999</v>
      </c>
    </row>
    <row r="5" spans="1:17" x14ac:dyDescent="0.2">
      <c r="A5" s="241" t="s">
        <v>32</v>
      </c>
      <c r="B5" s="242">
        <v>0</v>
      </c>
      <c r="C5" s="242">
        <v>0</v>
      </c>
      <c r="D5" s="242">
        <v>0</v>
      </c>
      <c r="E5" s="243">
        <v>0</v>
      </c>
      <c r="F5" s="243">
        <f>'1.2 Nettokøb område'!F6-'1.4 Udbytter'!F5</f>
        <v>1653.8483000000001</v>
      </c>
      <c r="G5" s="243">
        <f>'1.2 Nettokøb område'!G6-'1.4 Udbytter'!G5</f>
        <v>9.2628500000000003</v>
      </c>
      <c r="H5" s="243">
        <f>'1.2 Nettokøb område'!H6-'1.4 Udbytter'!H5</f>
        <v>3113.6238520000002</v>
      </c>
      <c r="J5" s="126" t="s">
        <v>28</v>
      </c>
      <c r="K5" s="157">
        <v>-114.29421499999999</v>
      </c>
      <c r="L5" s="157">
        <v>-102</v>
      </c>
      <c r="M5" s="173">
        <f>'2.3 Foreninger nettokøb'!D6-'1.4 Udbytter'!M5</f>
        <v>0</v>
      </c>
      <c r="N5" s="207">
        <v>0</v>
      </c>
      <c r="O5" s="157">
        <f>'2.3 Foreninger nettokøb'!F6-'1.4 Udbytter'!O5</f>
        <v>0</v>
      </c>
      <c r="P5" s="157">
        <f>'2.3 Foreninger nettokøb'!G6-'1.4 Udbytter'!P5</f>
        <v>0</v>
      </c>
      <c r="Q5" s="157">
        <f>'2.3 Foreninger nettokøb'!H6-'1.4 Udbytter'!Q5</f>
        <v>0</v>
      </c>
    </row>
    <row r="6" spans="1:17" x14ac:dyDescent="0.2">
      <c r="A6" s="241" t="s">
        <v>50</v>
      </c>
      <c r="B6" s="242">
        <v>-6109</v>
      </c>
      <c r="C6" s="242">
        <v>-620</v>
      </c>
      <c r="D6" s="242">
        <v>2834.8729614878175</v>
      </c>
      <c r="E6" s="243">
        <v>4001.3872446955361</v>
      </c>
      <c r="F6" s="243">
        <f>'1.2 Nettokøb område'!F7-'1.4 Udbytter'!F6</f>
        <v>-65.517396259999998</v>
      </c>
      <c r="G6" s="243">
        <f>'1.2 Nettokøb område'!G7-'1.4 Udbytter'!G6</f>
        <v>-406.97932874000003</v>
      </c>
      <c r="H6" s="243">
        <f>'1.2 Nettokøb område'!H7-'1.4 Udbytter'!H6</f>
        <v>-6873.6395344700004</v>
      </c>
      <c r="J6" s="126" t="s">
        <v>211</v>
      </c>
      <c r="K6" s="157"/>
      <c r="L6" s="157"/>
      <c r="M6" s="173">
        <f>'2.3 Foreninger nettokøb'!D7-'1.4 Udbytter'!M6</f>
        <v>37.186149999999998</v>
      </c>
      <c r="N6" s="207">
        <v>-146.58642377999999</v>
      </c>
      <c r="O6" s="157">
        <f>'2.3 Foreninger nettokøb'!F7-'1.4 Udbytter'!O6</f>
        <v>4.2203230999999999</v>
      </c>
      <c r="P6" s="157">
        <f>'2.3 Foreninger nettokøb'!G7-'1.4 Udbytter'!P6</f>
        <v>10.742483679999999</v>
      </c>
      <c r="Q6" s="157">
        <f>'2.3 Foreninger nettokøb'!H7-'1.4 Udbytter'!Q6</f>
        <v>-577.74474032000001</v>
      </c>
    </row>
    <row r="7" spans="1:17" x14ac:dyDescent="0.2">
      <c r="A7" s="241" t="s">
        <v>33</v>
      </c>
      <c r="B7" s="242">
        <v>-262</v>
      </c>
      <c r="C7" s="242">
        <v>-302</v>
      </c>
      <c r="D7" s="242">
        <v>22.121479730000001</v>
      </c>
      <c r="E7" s="243">
        <v>-392.73412461999999</v>
      </c>
      <c r="F7" s="243">
        <f>'1.2 Nettokøb område'!F8-'1.4 Udbytter'!F7</f>
        <v>-22.218297</v>
      </c>
      <c r="G7" s="243">
        <f>'1.2 Nettokøb område'!G8-'1.4 Udbytter'!G7</f>
        <v>-6.3911389999999999</v>
      </c>
      <c r="H7" s="243">
        <f>'1.2 Nettokøb område'!H8-'1.4 Udbytter'!H7</f>
        <v>-167.57633794</v>
      </c>
      <c r="J7" s="126" t="s">
        <v>5</v>
      </c>
      <c r="K7" s="157">
        <v>7990.4293990000006</v>
      </c>
      <c r="L7" s="157">
        <v>2452</v>
      </c>
      <c r="M7" s="173">
        <f>'2.3 Foreninger nettokøb'!D8-'1.4 Udbytter'!M7</f>
        <v>-1225.3899013210601</v>
      </c>
      <c r="N7" s="207">
        <v>-700.97813307085016</v>
      </c>
      <c r="O7" s="157">
        <f>'2.3 Foreninger nettokøb'!F8-'1.4 Udbytter'!O7</f>
        <v>1779.48391889</v>
      </c>
      <c r="P7" s="157">
        <f>'2.3 Foreninger nettokøb'!G8-'1.4 Udbytter'!P7</f>
        <v>741.84509363999996</v>
      </c>
      <c r="Q7" s="157">
        <f>'2.3 Foreninger nettokøb'!H8-'1.4 Udbytter'!Q7</f>
        <v>12019.14922793</v>
      </c>
    </row>
    <row r="8" spans="1:17" x14ac:dyDescent="0.2">
      <c r="A8" s="241" t="s">
        <v>34</v>
      </c>
      <c r="B8" s="242">
        <v>988</v>
      </c>
      <c r="C8" s="242">
        <v>-1974</v>
      </c>
      <c r="D8" s="242">
        <v>2614.8115872122999</v>
      </c>
      <c r="E8" s="243">
        <v>-2775.5323452551156</v>
      </c>
      <c r="F8" s="243">
        <f>'1.2 Nettokøb område'!F9-'1.4 Udbytter'!F8</f>
        <v>-384.59184262000002</v>
      </c>
      <c r="G8" s="243">
        <f>'1.2 Nettokøb område'!G9-'1.4 Udbytter'!G8</f>
        <v>-41.74805628</v>
      </c>
      <c r="H8" s="243">
        <f>'1.2 Nettokøb område'!H9-'1.4 Udbytter'!H8</f>
        <v>-5614.0038754498219</v>
      </c>
      <c r="J8" s="126" t="s">
        <v>148</v>
      </c>
      <c r="K8" s="157">
        <v>31.915400999999999</v>
      </c>
      <c r="L8" s="157">
        <v>27</v>
      </c>
      <c r="M8" s="173">
        <f>'2.3 Foreninger nettokøb'!D9-'1.4 Udbytter'!M8</f>
        <v>-25.571358239999995</v>
      </c>
      <c r="N8" s="207">
        <v>-96.493304649999985</v>
      </c>
      <c r="O8" s="157">
        <f>'2.3 Foreninger nettokøb'!F9-'1.4 Udbytter'!O8</f>
        <v>399.75976700000001</v>
      </c>
      <c r="P8" s="157">
        <f>'2.3 Foreninger nettokøb'!G9-'1.4 Udbytter'!P8</f>
        <v>69.547096679999996</v>
      </c>
      <c r="Q8" s="157">
        <f>'2.3 Foreninger nettokøb'!H9-'1.4 Udbytter'!Q8</f>
        <v>249.87638564</v>
      </c>
    </row>
    <row r="9" spans="1:17" x14ac:dyDescent="0.2">
      <c r="A9" s="241" t="s">
        <v>35</v>
      </c>
      <c r="B9" s="242">
        <v>-424</v>
      </c>
      <c r="C9" s="242">
        <v>515</v>
      </c>
      <c r="D9" s="242">
        <v>-388.93744536999998</v>
      </c>
      <c r="E9" s="243">
        <v>-1661.3918027499999</v>
      </c>
      <c r="F9" s="243">
        <f>'1.2 Nettokøb område'!F10-'1.4 Udbytter'!F9</f>
        <v>-146.47587942000001</v>
      </c>
      <c r="G9" s="243">
        <f>'1.2 Nettokøb område'!G10-'1.4 Udbytter'!G9</f>
        <v>-61.652387169999997</v>
      </c>
      <c r="H9" s="243">
        <f>'1.2 Nettokøb område'!H10-'1.4 Udbytter'!H9</f>
        <v>-2136.56677347</v>
      </c>
      <c r="J9" s="126" t="s">
        <v>30</v>
      </c>
      <c r="K9" s="157">
        <v>-89.111894000000007</v>
      </c>
      <c r="L9" s="157">
        <v>52</v>
      </c>
      <c r="M9" s="173">
        <f>'2.3 Foreninger nettokøb'!D10-'1.4 Udbytter'!M9</f>
        <v>758.71804788999998</v>
      </c>
      <c r="N9" s="207">
        <v>861.44187778000014</v>
      </c>
      <c r="O9" s="157">
        <f>'2.3 Foreninger nettokøb'!F10-'1.4 Udbytter'!O9</f>
        <v>232.93343995999999</v>
      </c>
      <c r="P9" s="157">
        <f>'2.3 Foreninger nettokøb'!G10-'1.4 Udbytter'!P9</f>
        <v>284.4775004</v>
      </c>
      <c r="Q9" s="157">
        <f>'2.3 Foreninger nettokøb'!H10-'1.4 Udbytter'!Q9</f>
        <v>2342.12721083</v>
      </c>
    </row>
    <row r="10" spans="1:17" x14ac:dyDescent="0.2">
      <c r="A10" s="241" t="s">
        <v>36</v>
      </c>
      <c r="B10" s="242">
        <v>7424</v>
      </c>
      <c r="C10" s="242">
        <v>11333</v>
      </c>
      <c r="D10" s="242">
        <v>-1107.6929854444634</v>
      </c>
      <c r="E10" s="243">
        <v>2313.3488168146268</v>
      </c>
      <c r="F10" s="243">
        <f>'1.2 Nettokøb område'!F11-'1.4 Udbytter'!F10</f>
        <v>633.66909853972243</v>
      </c>
      <c r="G10" s="243">
        <f>'1.2 Nettokøb område'!G11-'1.4 Udbytter'!G10</f>
        <v>3814.3873580999998</v>
      </c>
      <c r="H10" s="243">
        <v>5501.8835971763338</v>
      </c>
      <c r="J10" s="126" t="s">
        <v>214</v>
      </c>
      <c r="K10" s="157">
        <v>676.56206399999996</v>
      </c>
      <c r="L10" s="157">
        <v>525</v>
      </c>
      <c r="M10" s="173">
        <f>'2.3 Foreninger nettokøb'!D11-'1.4 Udbytter'!M10</f>
        <v>-1812.71829327</v>
      </c>
      <c r="N10" s="207">
        <v>-271.09465397999998</v>
      </c>
      <c r="O10" s="157">
        <f>'2.3 Foreninger nettokøb'!F11-'1.4 Udbytter'!O10</f>
        <v>-54.262445810000003</v>
      </c>
      <c r="P10" s="157">
        <f>'2.3 Foreninger nettokøb'!G11-'1.4 Udbytter'!P10</f>
        <v>21.339200659999999</v>
      </c>
      <c r="Q10" s="157">
        <f>'2.3 Foreninger nettokøb'!H11-'1.4 Udbytter'!Q10</f>
        <v>-768.2341735</v>
      </c>
    </row>
    <row r="11" spans="1:17" x14ac:dyDescent="0.2">
      <c r="A11" s="241" t="s">
        <v>37</v>
      </c>
      <c r="B11" s="242">
        <v>111</v>
      </c>
      <c r="C11" s="242">
        <v>-259</v>
      </c>
      <c r="D11" s="242">
        <v>47.509897100000003</v>
      </c>
      <c r="E11" s="243">
        <v>-237.35246860000001</v>
      </c>
      <c r="F11" s="243">
        <f>'1.2 Nettokøb område'!F12-'1.4 Udbytter'!F11</f>
        <v>-12.6992444</v>
      </c>
      <c r="G11" s="243">
        <f>'1.2 Nettokøb område'!G12-'1.4 Udbytter'!G11</f>
        <v>-5.9167500000000004</v>
      </c>
      <c r="H11" s="243">
        <f>'1.2 Nettokøb område'!H12-'1.4 Udbytter'!H11</f>
        <v>-109.2386127</v>
      </c>
      <c r="J11" s="126" t="s">
        <v>6</v>
      </c>
      <c r="K11" s="157">
        <v>-790.64704999999958</v>
      </c>
      <c r="L11" s="157">
        <v>-2256</v>
      </c>
      <c r="M11" s="173">
        <f>'2.3 Foreninger nettokøb'!D12-'1.4 Udbytter'!M11</f>
        <v>-13538.737762783745</v>
      </c>
      <c r="N11" s="207">
        <v>-3118.0355609098333</v>
      </c>
      <c r="O11" s="157">
        <f>'2.3 Foreninger nettokøb'!F12-'1.4 Udbytter'!O11</f>
        <v>-3454.6832321441325</v>
      </c>
      <c r="P11" s="157">
        <f>'2.3 Foreninger nettokøb'!G12-'1.4 Udbytter'!P11</f>
        <v>-1122.2350367236759</v>
      </c>
      <c r="Q11" s="157">
        <f>'2.3 Foreninger nettokøb'!H12-'1.4 Udbytter'!Q11</f>
        <v>-19436.795832295968</v>
      </c>
    </row>
    <row r="12" spans="1:17" x14ac:dyDescent="0.2">
      <c r="A12" s="241" t="s">
        <v>51</v>
      </c>
      <c r="B12" s="242">
        <v>11</v>
      </c>
      <c r="C12" s="242">
        <v>-496</v>
      </c>
      <c r="D12" s="242">
        <v>93.922603800000005</v>
      </c>
      <c r="E12" s="243">
        <v>-53.962849999999975</v>
      </c>
      <c r="F12" s="243">
        <f>'1.2 Nettokøb område'!F13-'1.4 Udbytter'!F12</f>
        <v>6.1386750499999998</v>
      </c>
      <c r="G12" s="243">
        <f>'1.2 Nettokøb område'!G13-'1.4 Udbytter'!G12</f>
        <v>25.5527987</v>
      </c>
      <c r="H12" s="243">
        <f>'1.2 Nettokøb område'!H13-'1.4 Udbytter'!H12</f>
        <v>-36.724999799999992</v>
      </c>
      <c r="J12" s="126" t="s">
        <v>217</v>
      </c>
      <c r="K12" s="157"/>
      <c r="L12" s="157"/>
      <c r="M12" s="173">
        <f>'2.3 Foreninger nettokøb'!D13-'1.4 Udbytter'!M12</f>
        <v>156.39819700000001</v>
      </c>
      <c r="N12" s="207">
        <v>77.651287999999994</v>
      </c>
      <c r="O12" s="157">
        <f>'2.3 Foreninger nettokøb'!F13-'1.4 Udbytter'!O12</f>
        <v>0</v>
      </c>
      <c r="P12" s="157">
        <f>'2.3 Foreninger nettokøb'!G13-'1.4 Udbytter'!P12</f>
        <v>15.035742000000001</v>
      </c>
      <c r="Q12" s="157">
        <f>'2.3 Foreninger nettokøb'!H13-'1.4 Udbytter'!Q12</f>
        <v>12.764022000000001</v>
      </c>
    </row>
    <row r="13" spans="1:17" x14ac:dyDescent="0.2">
      <c r="A13" s="241" t="s">
        <v>38</v>
      </c>
      <c r="B13" s="242">
        <v>-914</v>
      </c>
      <c r="C13" s="242">
        <v>-330</v>
      </c>
      <c r="D13" s="242">
        <v>420.13895213000001</v>
      </c>
      <c r="E13" s="243">
        <v>-662.14524458999995</v>
      </c>
      <c r="F13" s="243">
        <f>'1.2 Nettokøb område'!F14-'1.4 Udbytter'!F13</f>
        <v>28.752551570000001</v>
      </c>
      <c r="G13" s="243">
        <f>'1.2 Nettokøb område'!G14-'1.4 Udbytter'!G13</f>
        <v>-2.1567363099999999</v>
      </c>
      <c r="H13" s="243">
        <f>'1.2 Nettokøb område'!H14-'1.4 Udbytter'!H13</f>
        <v>-2203.3436548199998</v>
      </c>
      <c r="J13" s="126" t="s">
        <v>152</v>
      </c>
      <c r="K13" s="157">
        <v>-1825.9139809999999</v>
      </c>
      <c r="L13" s="157">
        <v>-963</v>
      </c>
      <c r="M13" s="173">
        <v>411.15434020000004</v>
      </c>
      <c r="N13" s="207">
        <v>801.78669400000013</v>
      </c>
      <c r="O13" s="157">
        <f>'2.3 Foreninger nettokøb'!F14-'1.4 Udbytter'!O13</f>
        <v>86.716793999999993</v>
      </c>
      <c r="P13" s="157">
        <f>'2.3 Foreninger nettokøb'!G14-'1.4 Udbytter'!P13</f>
        <v>389.186015</v>
      </c>
      <c r="Q13" s="157">
        <f>'2.3 Foreninger nettokøb'!H14-'1.4 Udbytter'!Q13</f>
        <v>3578.6031109999999</v>
      </c>
    </row>
    <row r="14" spans="1:17" x14ac:dyDescent="0.2">
      <c r="A14" s="241" t="s">
        <v>39</v>
      </c>
      <c r="B14" s="242">
        <v>-619</v>
      </c>
      <c r="C14" s="242">
        <v>-324</v>
      </c>
      <c r="D14" s="242">
        <v>-200.83202840999999</v>
      </c>
      <c r="E14" s="243">
        <v>-126.76485398</v>
      </c>
      <c r="F14" s="243">
        <f>'1.2 Nettokøb område'!F15-'1.4 Udbytter'!F14</f>
        <v>-23.079788000000001</v>
      </c>
      <c r="G14" s="243">
        <f>'1.2 Nettokøb område'!G15-'1.4 Udbytter'!G14</f>
        <v>-8.0130929999999996</v>
      </c>
      <c r="H14" s="243">
        <f>'1.2 Nettokøb område'!H15-'1.4 Udbytter'!H14</f>
        <v>-173.56190321672102</v>
      </c>
      <c r="J14" s="126" t="s">
        <v>25</v>
      </c>
      <c r="K14" s="157">
        <v>858.32479999999998</v>
      </c>
      <c r="L14" s="157">
        <v>-64</v>
      </c>
      <c r="M14" s="173">
        <f>'2.3 Foreninger nettokøb'!D15-'1.4 Udbytter'!M14</f>
        <v>480.46517199999994</v>
      </c>
      <c r="N14" s="207">
        <v>-523.57035199999996</v>
      </c>
      <c r="O14" s="157">
        <f>'2.3 Foreninger nettokøb'!F15-'1.4 Udbytter'!O14</f>
        <v>-23.351400000000002</v>
      </c>
      <c r="P14" s="157">
        <f>'2.3 Foreninger nettokøb'!G15-'1.4 Udbytter'!P14</f>
        <v>-29.554600000000001</v>
      </c>
      <c r="Q14" s="157">
        <f>'2.3 Foreninger nettokøb'!H15-'1.4 Udbytter'!Q14</f>
        <v>-436.10531999999995</v>
      </c>
    </row>
    <row r="15" spans="1:17" x14ac:dyDescent="0.2">
      <c r="A15" s="241" t="s">
        <v>40</v>
      </c>
      <c r="B15" s="242">
        <v>-30</v>
      </c>
      <c r="C15" s="242">
        <v>1</v>
      </c>
      <c r="D15" s="242">
        <v>531.92832954000005</v>
      </c>
      <c r="E15" s="243">
        <v>203.65571824</v>
      </c>
      <c r="F15" s="243">
        <f>'1.2 Nettokøb område'!F16-'1.4 Udbytter'!F15</f>
        <v>59.949182999999998</v>
      </c>
      <c r="G15" s="243">
        <f>'1.2 Nettokøb område'!G16-'1.4 Udbytter'!G15</f>
        <v>180.65888000000001</v>
      </c>
      <c r="H15" s="243">
        <f>'1.2 Nettokøb område'!H16-'1.4 Udbytter'!H15</f>
        <v>224.74347127999999</v>
      </c>
      <c r="J15" s="126" t="s">
        <v>235</v>
      </c>
      <c r="K15" s="157"/>
      <c r="L15" s="157"/>
      <c r="M15" s="173"/>
      <c r="N15" s="207">
        <v>2.8678400000000002</v>
      </c>
      <c r="O15" s="157">
        <f>'2.3 Foreninger nettokøb'!F16-'1.4 Udbytter'!O15</f>
        <v>28.3730397617792</v>
      </c>
      <c r="P15" s="157">
        <f>'2.3 Foreninger nettokøb'!G16-'1.4 Udbytter'!P15</f>
        <v>48.34771174976531</v>
      </c>
      <c r="Q15" s="157">
        <f>'2.3 Foreninger nettokøb'!H16-'1.4 Udbytter'!Q15</f>
        <v>251.53516132715728</v>
      </c>
    </row>
    <row r="16" spans="1:17" x14ac:dyDescent="0.2">
      <c r="A16" s="241" t="s">
        <v>41</v>
      </c>
      <c r="B16" s="242">
        <v>-528</v>
      </c>
      <c r="C16" s="242">
        <v>-117</v>
      </c>
      <c r="D16" s="242">
        <v>-63.921094580000002</v>
      </c>
      <c r="E16" s="243">
        <v>-120.52066524</v>
      </c>
      <c r="F16" s="243">
        <f>'1.2 Nettokøb område'!F17-'1.4 Udbytter'!F16</f>
        <v>-5.8333388399999997</v>
      </c>
      <c r="G16" s="243">
        <f>'1.2 Nettokøb område'!G17-'1.4 Udbytter'!G16</f>
        <v>-5.2673597299999999</v>
      </c>
      <c r="H16" s="243">
        <f>'1.2 Nettokøb område'!H17-'1.4 Udbytter'!H16</f>
        <v>-200.36512553</v>
      </c>
      <c r="J16" s="126" t="s">
        <v>184</v>
      </c>
      <c r="K16" s="157">
        <v>196</v>
      </c>
      <c r="L16" s="157">
        <v>-3</v>
      </c>
      <c r="M16" s="173">
        <f>'2.3 Foreninger nettokøb'!D17-'1.4 Udbytter'!M16</f>
        <v>48.633914999999995</v>
      </c>
      <c r="N16" s="207">
        <v>0.12075600000000009</v>
      </c>
      <c r="O16" s="157">
        <f>'2.3 Foreninger nettokøb'!F17-'1.4 Udbytter'!O16</f>
        <v>0.10125000000000001</v>
      </c>
      <c r="P16" s="157">
        <f>'2.3 Foreninger nettokøb'!G17-'1.4 Udbytter'!P16</f>
        <v>3.0810000000000001E-2</v>
      </c>
      <c r="Q16" s="157">
        <f>'2.3 Foreninger nettokøb'!H17-'1.4 Udbytter'!Q16</f>
        <v>-33.097389999999997</v>
      </c>
    </row>
    <row r="17" spans="1:17" x14ac:dyDescent="0.2">
      <c r="A17" s="241" t="s">
        <v>42</v>
      </c>
      <c r="B17" s="242">
        <v>-1412</v>
      </c>
      <c r="C17" s="242">
        <v>-1755</v>
      </c>
      <c r="D17" s="242">
        <v>-7159.55614461</v>
      </c>
      <c r="E17" s="243">
        <v>-1014.0518862</v>
      </c>
      <c r="F17" s="243">
        <f>'1.2 Nettokøb område'!F18-'1.4 Udbytter'!F17</f>
        <v>355.34024639</v>
      </c>
      <c r="G17" s="243">
        <f>'1.2 Nettokøb område'!G18-'1.4 Udbytter'!G17</f>
        <v>807.78149325000004</v>
      </c>
      <c r="H17" s="243">
        <f>'1.2 Nettokøb område'!H18-'1.4 Udbytter'!H17</f>
        <v>-762.97779117831396</v>
      </c>
      <c r="J17" s="126" t="s">
        <v>7</v>
      </c>
      <c r="K17" s="157">
        <v>593.494685</v>
      </c>
      <c r="L17" s="157">
        <v>177</v>
      </c>
      <c r="M17" s="173">
        <f>'2.3 Foreninger nettokøb'!D18-'1.4 Udbytter'!M17</f>
        <v>1442.274195</v>
      </c>
      <c r="N17" s="207">
        <v>392.864868</v>
      </c>
      <c r="O17" s="157">
        <f>'2.3 Foreninger nettokøb'!F18-'1.4 Udbytter'!O17</f>
        <v>-50.986165999999997</v>
      </c>
      <c r="P17" s="157">
        <f>'2.3 Foreninger nettokøb'!G18-'1.4 Udbytter'!P17</f>
        <v>-30.725975999999999</v>
      </c>
      <c r="Q17" s="157">
        <f>'2.3 Foreninger nettokøb'!H18-'1.4 Udbytter'!Q17</f>
        <v>-356.38272899999998</v>
      </c>
    </row>
    <row r="18" spans="1:17" x14ac:dyDescent="0.2">
      <c r="A18" s="241" t="s">
        <v>43</v>
      </c>
      <c r="B18" s="242">
        <v>-586</v>
      </c>
      <c r="C18" s="242">
        <v>-367</v>
      </c>
      <c r="D18" s="242">
        <v>-819.26858719000006</v>
      </c>
      <c r="E18" s="243">
        <v>-187.32606387999999</v>
      </c>
      <c r="F18" s="243">
        <f>'1.2 Nettokøb område'!F19-'1.4 Udbytter'!F18</f>
        <v>-7.5754219999999997</v>
      </c>
      <c r="G18" s="243">
        <f>'1.2 Nettokøb område'!G19-'1.4 Udbytter'!G18</f>
        <v>-4.0709479999999996</v>
      </c>
      <c r="H18" s="243">
        <f>'1.2 Nettokøb område'!H19-'1.4 Udbytter'!H18</f>
        <v>-112.84044104</v>
      </c>
      <c r="J18" s="126" t="s">
        <v>54</v>
      </c>
      <c r="K18" s="157">
        <v>-353.912238</v>
      </c>
      <c r="L18" s="157">
        <v>-312</v>
      </c>
      <c r="M18" s="173">
        <f>'2.3 Foreninger nettokøb'!D19-'1.4 Udbytter'!M18</f>
        <v>161.46589312999998</v>
      </c>
      <c r="N18" s="207">
        <v>387.50154573000003</v>
      </c>
      <c r="O18" s="157">
        <f>'2.3 Foreninger nettokøb'!F19-'1.4 Udbytter'!O18</f>
        <v>-244.03734470000001</v>
      </c>
      <c r="P18" s="157">
        <f>'2.3 Foreninger nettokøb'!G19-'1.4 Udbytter'!P18</f>
        <v>-12.132829320000001</v>
      </c>
      <c r="Q18" s="157">
        <f>'2.3 Foreninger nettokøb'!H19-'1.4 Udbytter'!Q18</f>
        <v>-380.51045385999998</v>
      </c>
    </row>
    <row r="19" spans="1:17" x14ac:dyDescent="0.2">
      <c r="A19" s="241" t="s">
        <v>44</v>
      </c>
      <c r="B19" s="242">
        <v>-457</v>
      </c>
      <c r="C19" s="242">
        <v>-489</v>
      </c>
      <c r="D19" s="242">
        <v>-185.95990320999999</v>
      </c>
      <c r="E19" s="243">
        <v>-287.73541513999999</v>
      </c>
      <c r="F19" s="243">
        <f>'1.2 Nettokøb område'!F20-'1.4 Udbytter'!F19</f>
        <v>-16.563789100000001</v>
      </c>
      <c r="G19" s="243">
        <f>'1.2 Nettokøb område'!G20-'1.4 Udbytter'!G19</f>
        <v>-5.8142672600000003</v>
      </c>
      <c r="H19" s="243">
        <f>'1.2 Nettokøb område'!H20-'1.4 Udbytter'!H19</f>
        <v>-976.22849273999998</v>
      </c>
      <c r="J19" s="126" t="s">
        <v>198</v>
      </c>
      <c r="K19" s="157">
        <v>319</v>
      </c>
      <c r="L19" s="157">
        <v>165</v>
      </c>
      <c r="M19" s="173">
        <f>'2.3 Foreninger nettokøb'!D20-'1.4 Udbytter'!M19</f>
        <v>381.01345700000002</v>
      </c>
      <c r="N19" s="207">
        <v>0</v>
      </c>
      <c r="O19" s="157">
        <f>'2.3 Foreninger nettokøb'!F20-'1.4 Udbytter'!O19</f>
        <v>0</v>
      </c>
      <c r="P19" s="157">
        <f>'2.3 Foreninger nettokøb'!G20-'1.4 Udbytter'!P19</f>
        <v>0</v>
      </c>
      <c r="Q19" s="157">
        <f>'2.3 Foreninger nettokøb'!H20-'1.4 Udbytter'!Q19</f>
        <v>0</v>
      </c>
    </row>
    <row r="20" spans="1:17" x14ac:dyDescent="0.2">
      <c r="A20" s="241" t="s">
        <v>45</v>
      </c>
      <c r="B20" s="242">
        <v>98</v>
      </c>
      <c r="C20" s="242">
        <v>-278</v>
      </c>
      <c r="D20" s="242">
        <v>-128.933694</v>
      </c>
      <c r="E20" s="243">
        <v>-182.26719371000002</v>
      </c>
      <c r="F20" s="243">
        <f>'1.2 Nettokøb område'!F21-'1.4 Udbytter'!F20</f>
        <v>-9.7267482399999992</v>
      </c>
      <c r="G20" s="243">
        <f>'1.2 Nettokøb område'!G21-'1.4 Udbytter'!G20</f>
        <v>-17.55155976</v>
      </c>
      <c r="H20" s="243">
        <f>'1.2 Nettokøb område'!H21-'1.4 Udbytter'!H20</f>
        <v>-133.29092596000001</v>
      </c>
      <c r="J20" s="126" t="s">
        <v>8</v>
      </c>
      <c r="K20" s="157">
        <v>-1107.460143</v>
      </c>
      <c r="L20" s="157">
        <v>773</v>
      </c>
      <c r="M20" s="173">
        <f>'2.3 Foreninger nettokøb'!D21-'1.4 Udbytter'!M20</f>
        <v>-63.295229000000006</v>
      </c>
      <c r="N20" s="207">
        <v>102.07798100000002</v>
      </c>
      <c r="O20" s="157">
        <f>'2.3 Foreninger nettokøb'!F21-'1.4 Udbytter'!O20</f>
        <v>-11.2989</v>
      </c>
      <c r="P20" s="157">
        <f>'2.3 Foreninger nettokøb'!G21-'1.4 Udbytter'!P20</f>
        <v>-1957.1380590000001</v>
      </c>
      <c r="Q20" s="157">
        <f>'2.3 Foreninger nettokøb'!H21-'1.4 Udbytter'!Q20</f>
        <v>-1947.420359</v>
      </c>
    </row>
    <row r="21" spans="1:17" x14ac:dyDescent="0.2">
      <c r="A21" s="241" t="s">
        <v>161</v>
      </c>
      <c r="B21" s="242">
        <v>177</v>
      </c>
      <c r="C21" s="242">
        <v>1232</v>
      </c>
      <c r="D21" s="242">
        <v>2068.1417620900002</v>
      </c>
      <c r="E21" s="243">
        <v>2146.2846837299999</v>
      </c>
      <c r="F21" s="243">
        <f>'1.2 Nettokøb område'!F22-'1.4 Udbytter'!F21</f>
        <v>392.99078952000002</v>
      </c>
      <c r="G21" s="243">
        <f>'1.2 Nettokøb område'!G22-'1.4 Udbytter'!G21</f>
        <v>372.49999571000001</v>
      </c>
      <c r="H21" s="243">
        <f>'1.2 Nettokøb område'!H22-'1.4 Udbytter'!H21</f>
        <v>3519.2597746699998</v>
      </c>
      <c r="J21" s="126" t="s">
        <v>55</v>
      </c>
      <c r="K21" s="157">
        <v>3320.5843890000001</v>
      </c>
      <c r="L21" s="157">
        <v>2614</v>
      </c>
      <c r="M21" s="173">
        <f>'2.3 Foreninger nettokøb'!D22-'1.4 Udbytter'!M21</f>
        <v>471.71972817000005</v>
      </c>
      <c r="N21" s="207">
        <v>504.91084290999999</v>
      </c>
      <c r="O21" s="157">
        <f>'2.3 Foreninger nettokøb'!F22-'1.4 Udbytter'!O21</f>
        <v>-132.47383213000001</v>
      </c>
      <c r="P21" s="157">
        <f>'2.3 Foreninger nettokøb'!G22-'1.4 Udbytter'!P21</f>
        <v>1.43932843</v>
      </c>
      <c r="Q21" s="157">
        <f>'2.3 Foreninger nettokøb'!H22-'1.4 Udbytter'!Q21</f>
        <v>-823.94562138999993</v>
      </c>
    </row>
    <row r="22" spans="1:17" x14ac:dyDescent="0.2">
      <c r="A22" s="238" t="s">
        <v>20</v>
      </c>
      <c r="B22" s="244">
        <v>-2672</v>
      </c>
      <c r="C22" s="244">
        <v>5711</v>
      </c>
      <c r="D22" s="244">
        <v>-1461.1238147243421</v>
      </c>
      <c r="E22" s="244">
        <v>958.38774551504684</v>
      </c>
      <c r="F22" s="244">
        <f>'1.2 Nettokøb område'!F23-'1.4 Udbytter'!F22</f>
        <v>2433.1319781897228</v>
      </c>
      <c r="G22" s="244">
        <f>'1.2 Nettokøb område'!G23-'1.4 Udbytter'!G22</f>
        <v>4641.338600510001</v>
      </c>
      <c r="H22" s="244">
        <f>'1.2 Nettokøb område'!H23-'1.4 Udbytter'!H22</f>
        <v>-3085.8730575909012</v>
      </c>
      <c r="J22" s="126" t="s">
        <v>224</v>
      </c>
      <c r="K22" s="157"/>
      <c r="L22" s="157"/>
      <c r="M22" s="173">
        <f>'2.3 Foreninger nettokøb'!D23-'1.4 Udbytter'!M22</f>
        <v>54.980784</v>
      </c>
      <c r="N22" s="207">
        <v>-14.611890000000001</v>
      </c>
      <c r="O22" s="157">
        <f>'2.3 Foreninger nettokøb'!F23-'1.4 Udbytter'!O22</f>
        <v>-0.71872000000000003</v>
      </c>
      <c r="P22" s="157">
        <f>'2.3 Foreninger nettokøb'!G23-'1.4 Udbytter'!P22</f>
        <v>0</v>
      </c>
      <c r="Q22" s="157">
        <f>'2.3 Foreninger nettokøb'!H23-'1.4 Udbytter'!Q22</f>
        <v>6.9555999999999996</v>
      </c>
    </row>
    <row r="23" spans="1:17" x14ac:dyDescent="0.2">
      <c r="A23" s="241" t="s">
        <v>62</v>
      </c>
      <c r="B23" s="242">
        <v>-4468</v>
      </c>
      <c r="C23" s="242">
        <v>1432</v>
      </c>
      <c r="D23" s="242">
        <v>9151.8220475899907</v>
      </c>
      <c r="E23" s="242">
        <v>3774.4483694800001</v>
      </c>
      <c r="F23" s="242">
        <f>'1.2 Nettokøb område'!F24-'1.4 Udbytter'!F23</f>
        <v>-888.99125594999998</v>
      </c>
      <c r="G23" s="242">
        <f>'1.2 Nettokøb område'!G24-'1.4 Udbytter'!G23</f>
        <v>-934.10056239999994</v>
      </c>
      <c r="H23" s="242">
        <f>'1.2 Nettokøb område'!H24-'1.4 Udbytter'!H23</f>
        <v>-2951.2961240600002</v>
      </c>
      <c r="J23" s="126" t="s">
        <v>9</v>
      </c>
      <c r="K23" s="157">
        <v>3744.5293620000002</v>
      </c>
      <c r="L23" s="157">
        <v>-840</v>
      </c>
      <c r="M23" s="173">
        <f>'2.3 Foreninger nettokøb'!D24-'1.4 Udbytter'!M23</f>
        <v>15972.648788660001</v>
      </c>
      <c r="N23" s="207">
        <v>-1160.2912635651321</v>
      </c>
      <c r="O23" s="157">
        <f>'2.3 Foreninger nettokøb'!F24-'1.4 Udbytter'!O23</f>
        <v>765.40542868</v>
      </c>
      <c r="P23" s="157">
        <f>'2.3 Foreninger nettokøb'!G24-'1.4 Udbytter'!P23</f>
        <v>387.35228747999997</v>
      </c>
      <c r="Q23" s="157">
        <f>'2.3 Foreninger nettokøb'!H24-'1.4 Udbytter'!Q23</f>
        <v>10798.282878100001</v>
      </c>
    </row>
    <row r="24" spans="1:17" x14ac:dyDescent="0.2">
      <c r="A24" s="241" t="s">
        <v>63</v>
      </c>
      <c r="B24" s="242">
        <v>6784</v>
      </c>
      <c r="C24" s="242">
        <v>2125</v>
      </c>
      <c r="D24" s="242">
        <v>3041.0567701400296</v>
      </c>
      <c r="E24" s="242">
        <v>1030.5593087699999</v>
      </c>
      <c r="F24" s="242">
        <f>'1.2 Nettokøb område'!F25-'1.4 Udbytter'!F24</f>
        <v>388.98981214000003</v>
      </c>
      <c r="G24" s="242">
        <f>'1.2 Nettokøb område'!G25-'1.4 Udbytter'!G24</f>
        <v>213.41625016</v>
      </c>
      <c r="H24" s="242">
        <f>'1.2 Nettokøb område'!H25-'1.4 Udbytter'!H24</f>
        <v>913.91244494000011</v>
      </c>
      <c r="J24" s="126" t="s">
        <v>204</v>
      </c>
      <c r="K24" s="157"/>
      <c r="L24" s="157">
        <v>2857</v>
      </c>
      <c r="M24" s="173">
        <f>'2.3 Foreninger nettokøb'!D25-'1.4 Udbytter'!M24</f>
        <v>572.23003501999995</v>
      </c>
      <c r="N24" s="207">
        <v>107.71052434000001</v>
      </c>
      <c r="O24" s="157">
        <f>'2.3 Foreninger nettokøb'!F25-'1.4 Udbytter'!O24</f>
        <v>35.935314460000001</v>
      </c>
      <c r="P24" s="157">
        <f>'2.3 Foreninger nettokøb'!G25-'1.4 Udbytter'!P24</f>
        <v>86.4839798</v>
      </c>
      <c r="Q24" s="157">
        <f>'2.3 Foreninger nettokøb'!H25-'1.4 Udbytter'!Q24</f>
        <v>496.23861470000003</v>
      </c>
    </row>
    <row r="25" spans="1:17" x14ac:dyDescent="0.2">
      <c r="A25" s="241" t="s">
        <v>64</v>
      </c>
      <c r="B25" s="242">
        <v>4509</v>
      </c>
      <c r="C25" s="242">
        <v>5954</v>
      </c>
      <c r="D25" s="242">
        <v>10696.092931450001</v>
      </c>
      <c r="E25" s="242">
        <v>-8618.5557811899998</v>
      </c>
      <c r="F25" s="242">
        <f>'1.2 Nettokøb område'!F26-'1.4 Udbytter'!F25</f>
        <v>-2195.1467317699999</v>
      </c>
      <c r="G25" s="242">
        <f>'1.2 Nettokøb område'!G26-'1.4 Udbytter'!G25</f>
        <v>-748.57513262999998</v>
      </c>
      <c r="H25" s="242">
        <f>'1.2 Nettokøb område'!H26-'1.4 Udbytter'!H25</f>
        <v>6110.2502827399994</v>
      </c>
      <c r="J25" s="126" t="s">
        <v>205</v>
      </c>
      <c r="K25" s="157">
        <v>2203.6235649999999</v>
      </c>
      <c r="L25" s="157">
        <v>5690</v>
      </c>
      <c r="M25" s="173">
        <f>'2.3 Foreninger nettokøb'!D26-'1.4 Udbytter'!M25</f>
        <v>-1990.8801525099998</v>
      </c>
      <c r="N25" s="207">
        <v>-3748.95111817</v>
      </c>
      <c r="O25" s="157">
        <f>'2.3 Foreninger nettokøb'!F26-'1.4 Udbytter'!O25</f>
        <v>90.45925948</v>
      </c>
      <c r="P25" s="157">
        <f>'2.3 Foreninger nettokøb'!G26-'1.4 Udbytter'!P25</f>
        <v>-450.55192307999999</v>
      </c>
      <c r="Q25" s="157">
        <f>'2.3 Foreninger nettokøb'!H26-'1.4 Udbytter'!Q25</f>
        <v>4448.6580665400006</v>
      </c>
    </row>
    <row r="26" spans="1:17" x14ac:dyDescent="0.2">
      <c r="A26" s="241" t="s">
        <v>52</v>
      </c>
      <c r="B26" s="242">
        <v>-37</v>
      </c>
      <c r="C26" s="242">
        <v>-23</v>
      </c>
      <c r="D26" s="242">
        <v>-6.8740299</v>
      </c>
      <c r="E26" s="242">
        <v>-5.3913960000000003</v>
      </c>
      <c r="F26" s="242">
        <f>'1.2 Nettokøb område'!F27-'1.4 Udbytter'!F26</f>
        <v>0</v>
      </c>
      <c r="G26" s="242">
        <f>'1.2 Nettokøb område'!G27-'1.4 Udbytter'!G26</f>
        <v>-0.38768000000000002</v>
      </c>
      <c r="H26" s="242">
        <f>'1.2 Nettokøb område'!H27-'1.4 Udbytter'!H26</f>
        <v>-3.7573025000000002</v>
      </c>
      <c r="J26" s="126" t="s">
        <v>56</v>
      </c>
      <c r="K26" s="157">
        <v>314.313896</v>
      </c>
      <c r="L26" s="157">
        <v>86</v>
      </c>
      <c r="M26" s="173">
        <f>'2.3 Foreninger nettokøb'!D27-'1.4 Udbytter'!M26</f>
        <v>-309.29334900000003</v>
      </c>
      <c r="N26" s="207">
        <v>102.50348700000004</v>
      </c>
      <c r="O26" s="157">
        <f>'2.3 Foreninger nettokøb'!F27-'1.4 Udbytter'!O26</f>
        <v>13.633940000000001</v>
      </c>
      <c r="P26" s="157">
        <f>'2.3 Foreninger nettokøb'!G27-'1.4 Udbytter'!P26</f>
        <v>83.483230000000006</v>
      </c>
      <c r="Q26" s="157">
        <f>'2.3 Foreninger nettokøb'!H27-'1.4 Udbytter'!Q26</f>
        <v>203.021141</v>
      </c>
    </row>
    <row r="27" spans="1:17" x14ac:dyDescent="0.2">
      <c r="A27" s="238" t="s">
        <v>21</v>
      </c>
      <c r="B27" s="244">
        <v>6788</v>
      </c>
      <c r="C27" s="244">
        <v>9488</v>
      </c>
      <c r="D27" s="244">
        <v>22882.09771928002</v>
      </c>
      <c r="E27" s="245">
        <v>-3818.9394989399998</v>
      </c>
      <c r="F27" s="245">
        <f>'1.2 Nettokøb område'!F28-'1.4 Udbytter'!F27</f>
        <v>-2695.1481755799996</v>
      </c>
      <c r="G27" s="245">
        <f>'1.2 Nettokøb område'!G28-'1.4 Udbytter'!G27</f>
        <v>-1469.64712487</v>
      </c>
      <c r="H27" s="245">
        <f>'1.2 Nettokøb område'!H28-'1.4 Udbytter'!H27</f>
        <v>4069.1093011199991</v>
      </c>
      <c r="J27" s="126" t="s">
        <v>26</v>
      </c>
      <c r="K27" s="157">
        <v>3100.964739</v>
      </c>
      <c r="L27" s="157">
        <v>2614</v>
      </c>
      <c r="M27" s="173">
        <f>'2.3 Foreninger nettokøb'!D28-'1.4 Udbytter'!M27</f>
        <v>2415.3420029999997</v>
      </c>
      <c r="N27" s="207">
        <v>-201.03139999999985</v>
      </c>
      <c r="O27" s="157">
        <f>'2.3 Foreninger nettokøb'!F28-'1.4 Udbytter'!O27</f>
        <v>144.887394</v>
      </c>
      <c r="P27" s="157">
        <f>'2.3 Foreninger nettokøb'!G28-'1.4 Udbytter'!P27</f>
        <v>175.137418</v>
      </c>
      <c r="Q27" s="157">
        <f>'2.3 Foreninger nettokøb'!H28-'1.4 Udbytter'!Q27</f>
        <v>-254.15159499999993</v>
      </c>
    </row>
    <row r="28" spans="1:17" x14ac:dyDescent="0.2">
      <c r="A28" s="241" t="s">
        <v>46</v>
      </c>
      <c r="B28" s="242">
        <v>1165</v>
      </c>
      <c r="C28" s="242">
        <v>-1034</v>
      </c>
      <c r="D28" s="242">
        <v>-7789.1391298217022</v>
      </c>
      <c r="E28" s="243">
        <v>2959.5950084382339</v>
      </c>
      <c r="F28" s="243">
        <f>'1.2 Nettokøb område'!F29-'1.4 Udbytter'!F28</f>
        <v>109.04744374744558</v>
      </c>
      <c r="G28" s="243">
        <f>'1.2 Nettokøb område'!G29-'1.4 Udbytter'!G28</f>
        <v>-118.09397783046251</v>
      </c>
      <c r="H28" s="243">
        <f>'1.2 Nettokøb område'!H29-'1.4 Udbytter'!H28</f>
        <v>29.243035673105823</v>
      </c>
      <c r="J28" s="126" t="s">
        <v>188</v>
      </c>
      <c r="K28" s="157">
        <v>-14</v>
      </c>
      <c r="L28" s="157">
        <v>-5</v>
      </c>
      <c r="M28" s="173">
        <f>'2.3 Foreninger nettokøb'!D29-'1.4 Udbytter'!M28</f>
        <v>-80.948486848816756</v>
      </c>
      <c r="N28" s="207">
        <v>0</v>
      </c>
      <c r="O28" s="157">
        <f>'2.3 Foreninger nettokøb'!F29-'1.4 Udbytter'!O28</f>
        <v>0</v>
      </c>
      <c r="P28" s="157">
        <f>'2.3 Foreninger nettokøb'!G29-'1.4 Udbytter'!P28</f>
        <v>0</v>
      </c>
      <c r="Q28" s="157">
        <f>'2.3 Foreninger nettokøb'!H29-'1.4 Udbytter'!Q28</f>
        <v>0</v>
      </c>
    </row>
    <row r="29" spans="1:17" x14ac:dyDescent="0.2">
      <c r="A29" s="241" t="s">
        <v>47</v>
      </c>
      <c r="B29" s="242">
        <v>9521</v>
      </c>
      <c r="C29" s="242">
        <v>-4596</v>
      </c>
      <c r="D29" s="242">
        <v>-13455.720194046144</v>
      </c>
      <c r="E29" s="243">
        <v>-7208.5437135045804</v>
      </c>
      <c r="F29" s="243">
        <f>'1.2 Nettokøb område'!F30-'1.4 Udbytter'!F29</f>
        <v>-89.172085511704324</v>
      </c>
      <c r="G29" s="243">
        <f>'1.2 Nettokøb område'!G30-'1.4 Udbytter'!G29</f>
        <v>-2181.2383367431089</v>
      </c>
      <c r="H29" s="243">
        <f>'1.2 Nettokøb område'!H30-'1.4 Udbytter'!H29</f>
        <v>1270.6144337430057</v>
      </c>
      <c r="J29" s="126" t="s">
        <v>10</v>
      </c>
      <c r="K29" s="157">
        <v>-17.288007999999998</v>
      </c>
      <c r="L29" s="157">
        <v>69</v>
      </c>
      <c r="M29" s="173">
        <f>'2.3 Foreninger nettokøb'!D30-'1.4 Udbytter'!M29</f>
        <v>48.951912000000007</v>
      </c>
      <c r="N29" s="207">
        <v>77.228709000000009</v>
      </c>
      <c r="O29" s="157">
        <f>'2.3 Foreninger nettokøb'!F30-'1.4 Udbytter'!O29</f>
        <v>-10.092758</v>
      </c>
      <c r="P29" s="157">
        <f>'2.3 Foreninger nettokøb'!G30-'1.4 Udbytter'!P29</f>
        <v>-16.190356000000001</v>
      </c>
      <c r="Q29" s="157">
        <f>'2.3 Foreninger nettokøb'!H30-'1.4 Udbytter'!Q29</f>
        <v>-95.719093000000001</v>
      </c>
    </row>
    <row r="30" spans="1:17" x14ac:dyDescent="0.2">
      <c r="A30" s="241" t="s">
        <v>48</v>
      </c>
      <c r="B30" s="242">
        <v>-8488</v>
      </c>
      <c r="C30" s="242">
        <v>7362</v>
      </c>
      <c r="D30" s="242">
        <v>-11156.280551620866</v>
      </c>
      <c r="E30" s="243">
        <v>7023.0216120992645</v>
      </c>
      <c r="F30" s="243">
        <f>'1.2 Nettokøb område'!F31-'1.4 Udbytter'!F30</f>
        <v>341.99520783784914</v>
      </c>
      <c r="G30" s="243">
        <f>'1.2 Nettokøb område'!G31-'1.4 Udbytter'!G30</f>
        <v>210.36609233943287</v>
      </c>
      <c r="H30" s="243">
        <f>'1.2 Nettokøb område'!H31-'1.4 Udbytter'!H30</f>
        <v>-1326.7418544947911</v>
      </c>
      <c r="J30" s="126" t="s">
        <v>222</v>
      </c>
      <c r="K30" s="157">
        <v>-100.970388</v>
      </c>
      <c r="L30" s="157">
        <v>-124</v>
      </c>
      <c r="M30" s="173">
        <f>'2.3 Foreninger nettokøb'!D31-'1.4 Udbytter'!M30</f>
        <v>-1262.69187625927</v>
      </c>
      <c r="N30" s="207">
        <v>-39.494401959999998</v>
      </c>
      <c r="O30" s="157">
        <f>'2.3 Foreninger nettokøb'!F31-'1.4 Udbytter'!O30</f>
        <v>0.29716208999999999</v>
      </c>
      <c r="P30" s="157">
        <f>'2.3 Foreninger nettokøb'!G31-'1.4 Udbytter'!P30</f>
        <v>2.7995430000000002E-2</v>
      </c>
      <c r="Q30" s="157">
        <f>'2.3 Foreninger nettokøb'!H31-'1.4 Udbytter'!Q30</f>
        <v>-125.63038558</v>
      </c>
    </row>
    <row r="31" spans="1:17" x14ac:dyDescent="0.2">
      <c r="A31" s="241" t="s">
        <v>147</v>
      </c>
      <c r="B31" s="242">
        <v>10858</v>
      </c>
      <c r="C31" s="242">
        <v>-162</v>
      </c>
      <c r="D31" s="242">
        <v>-4157.6496002499998</v>
      </c>
      <c r="E31" s="243">
        <v>-4347.4206971499998</v>
      </c>
      <c r="F31" s="243">
        <f>'1.2 Nettokøb område'!F32-'1.4 Udbytter'!F31</f>
        <v>-234.09495744</v>
      </c>
      <c r="G31" s="243">
        <f>'1.2 Nettokøb område'!G32-'1.4 Udbytter'!G31</f>
        <v>-1339.3428394099999</v>
      </c>
      <c r="H31" s="243">
        <f>'1.2 Nettokøb område'!H32-'1.4 Udbytter'!H31</f>
        <v>1071.35575672</v>
      </c>
      <c r="J31" s="126" t="s">
        <v>11</v>
      </c>
      <c r="K31" s="157">
        <v>4762.051606</v>
      </c>
      <c r="L31" s="157">
        <v>6650</v>
      </c>
      <c r="M31" s="173">
        <f>'2.3 Foreninger nettokøb'!D32-'1.4 Udbytter'!M31</f>
        <v>-848.17294834999939</v>
      </c>
      <c r="N31" s="207">
        <v>-1.218648399999438</v>
      </c>
      <c r="O31" s="157">
        <f>'2.3 Foreninger nettokøb'!F32-'1.4 Udbytter'!O31</f>
        <v>235.96223800000001</v>
      </c>
      <c r="P31" s="157">
        <f>'2.3 Foreninger nettokøb'!G32-'1.4 Udbytter'!P31</f>
        <v>904.43660399999999</v>
      </c>
      <c r="Q31" s="157">
        <f>'2.3 Foreninger nettokøb'!H32-'1.4 Udbytter'!Q31</f>
        <v>256.58023120000007</v>
      </c>
    </row>
    <row r="32" spans="1:17" x14ac:dyDescent="0.2">
      <c r="A32" s="241" t="s">
        <v>150</v>
      </c>
      <c r="B32" s="242">
        <v>273</v>
      </c>
      <c r="C32" s="242">
        <v>-482</v>
      </c>
      <c r="D32" s="242">
        <v>637.7805470718705</v>
      </c>
      <c r="E32" s="243">
        <v>-1050.6125565900002</v>
      </c>
      <c r="F32" s="243">
        <f>'1.2 Nettokøb område'!F33-'1.4 Udbytter'!F32</f>
        <v>-217.41944432</v>
      </c>
      <c r="G32" s="243">
        <f>'1.2 Nettokøb område'!G33-'1.4 Udbytter'!G32</f>
        <v>-27.272492509999999</v>
      </c>
      <c r="H32" s="243">
        <f>'1.2 Nettokøb område'!H33-'1.4 Udbytter'!H32</f>
        <v>-870.91098712999997</v>
      </c>
      <c r="J32" s="126" t="s">
        <v>12</v>
      </c>
      <c r="K32" s="157">
        <v>2284.0097900000001</v>
      </c>
      <c r="L32" s="157">
        <v>1364</v>
      </c>
      <c r="M32" s="173">
        <f>'2.3 Foreninger nettokøb'!D33-'1.4 Udbytter'!M32</f>
        <v>17272.329665266552</v>
      </c>
      <c r="N32" s="207">
        <v>17160.264509418244</v>
      </c>
      <c r="O32" s="157">
        <f>'2.3 Foreninger nettokøb'!F33-'1.4 Udbytter'!O32</f>
        <v>2714.2264983174455</v>
      </c>
      <c r="P32" s="157">
        <f>'2.3 Foreninger nettokøb'!G33-'1.4 Udbytter'!P32</f>
        <v>1101.5696521195375</v>
      </c>
      <c r="Q32" s="157">
        <f>'2.3 Foreninger nettokøb'!H33-'1.4 Udbytter'!Q32</f>
        <v>10011.726297243105</v>
      </c>
    </row>
    <row r="33" spans="1:17" x14ac:dyDescent="0.2">
      <c r="A33" s="241" t="s">
        <v>162</v>
      </c>
      <c r="B33" s="242">
        <v>-233</v>
      </c>
      <c r="C33" s="242">
        <v>1057</v>
      </c>
      <c r="D33" s="242">
        <v>486.35601717999998</v>
      </c>
      <c r="E33" s="243">
        <v>-1815.3489900100001</v>
      </c>
      <c r="F33" s="243">
        <f>'1.2 Nettokøb område'!F34-'1.4 Udbytter'!F33</f>
        <v>90.970279660000003</v>
      </c>
      <c r="G33" s="243">
        <f>'1.2 Nettokøb område'!G34-'1.4 Udbytter'!G33</f>
        <v>117.01517074</v>
      </c>
      <c r="H33" s="243">
        <f>'1.2 Nettokøb område'!H34-'1.4 Udbytter'!H33</f>
        <v>1090.33121493</v>
      </c>
      <c r="J33" s="126" t="s">
        <v>186</v>
      </c>
      <c r="K33" s="157">
        <v>1576.9042489999999</v>
      </c>
      <c r="L33" s="157">
        <v>2709</v>
      </c>
      <c r="M33" s="173">
        <f>'2.3 Foreninger nettokøb'!D34-'1.4 Udbytter'!M33</f>
        <v>3369.4982896900001</v>
      </c>
      <c r="N33" s="207">
        <v>2754.42872235</v>
      </c>
      <c r="O33" s="157">
        <f>'2.3 Foreninger nettokøb'!F34-'1.4 Udbytter'!O33</f>
        <v>249.31277499999999</v>
      </c>
      <c r="P33" s="157">
        <f>'2.3 Foreninger nettokøb'!G34-'1.4 Udbytter'!P33</f>
        <v>396.59679999999997</v>
      </c>
      <c r="Q33" s="157">
        <f>'2.3 Foreninger nettokøb'!H34-'1.4 Udbytter'!Q33</f>
        <v>2063.8288449000001</v>
      </c>
    </row>
    <row r="34" spans="1:17" x14ac:dyDescent="0.2">
      <c r="A34" s="238" t="s">
        <v>22</v>
      </c>
      <c r="B34" s="244">
        <v>13096</v>
      </c>
      <c r="C34" s="244">
        <v>2145</v>
      </c>
      <c r="D34" s="244">
        <v>-35434.652911486839</v>
      </c>
      <c r="E34" s="245">
        <v>-4439.3093367170823</v>
      </c>
      <c r="F34" s="245">
        <f>'1.2 Nettokøb område'!F35-'1.4 Udbytter'!F34</f>
        <v>1.3264439735904006</v>
      </c>
      <c r="G34" s="245">
        <f>'1.2 Nettokøb område'!G35-'1.4 Udbytter'!G34</f>
        <v>-3338.5663834141387</v>
      </c>
      <c r="H34" s="245">
        <f>'1.2 Nettokøb område'!H35-'1.4 Udbytter'!H34</f>
        <v>1263.891599441321</v>
      </c>
      <c r="J34" s="126" t="s">
        <v>156</v>
      </c>
      <c r="K34" s="157">
        <v>917.87562700000001</v>
      </c>
      <c r="L34" s="157">
        <v>-3098</v>
      </c>
      <c r="M34" s="173">
        <f>'2.3 Foreninger nettokøb'!D35-'1.4 Udbytter'!M34</f>
        <v>-1725.6417660000002</v>
      </c>
      <c r="N34" s="207">
        <v>116.50510499999996</v>
      </c>
      <c r="O34" s="157">
        <f>'2.3 Foreninger nettokøb'!F35-'1.4 Udbytter'!O34</f>
        <v>38.858145</v>
      </c>
      <c r="P34" s="157">
        <f>'2.3 Foreninger nettokøb'!G35-'1.4 Udbytter'!P34</f>
        <v>253.307286</v>
      </c>
      <c r="Q34" s="157">
        <f>'2.3 Foreninger nettokøb'!H35-'1.4 Udbytter'!Q34</f>
        <v>-2050.2122789999999</v>
      </c>
    </row>
    <row r="35" spans="1:17" x14ac:dyDescent="0.2">
      <c r="A35" s="246" t="s">
        <v>49</v>
      </c>
      <c r="B35" s="239">
        <v>59</v>
      </c>
      <c r="C35" s="239">
        <v>4</v>
      </c>
      <c r="D35" s="239">
        <v>-50.000453</v>
      </c>
      <c r="E35" s="240">
        <v>-23.283550999999999</v>
      </c>
      <c r="F35" s="240">
        <f>'1.2 Nettokøb område'!F36-'1.4 Udbytter'!F35</f>
        <v>0</v>
      </c>
      <c r="G35" s="240">
        <f>'1.2 Nettokøb område'!G36-'1.4 Udbytter'!G35</f>
        <v>0</v>
      </c>
      <c r="H35" s="240">
        <f>'1.2 Nettokøb område'!H36-'1.4 Udbytter'!H35</f>
        <v>2.9031729999999998</v>
      </c>
      <c r="J35" s="126" t="s">
        <v>153</v>
      </c>
      <c r="K35" s="157">
        <v>-1692</v>
      </c>
      <c r="L35" s="157">
        <v>-2075</v>
      </c>
      <c r="M35" s="173">
        <f>'2.3 Foreninger nettokøb'!D36-'1.4 Udbytter'!M35</f>
        <v>-421</v>
      </c>
      <c r="N35" s="207">
        <v>-376.13193999999999</v>
      </c>
      <c r="O35" s="157">
        <f>'2.3 Foreninger nettokøb'!F36-'1.4 Udbytter'!O35</f>
        <v>0</v>
      </c>
      <c r="P35" s="157">
        <f>'2.3 Foreninger nettokøb'!G36-'1.4 Udbytter'!P35</f>
        <v>-8.6333300000000008</v>
      </c>
      <c r="Q35" s="157">
        <f>'2.3 Foreninger nettokøb'!H36-'1.4 Udbytter'!Q35</f>
        <v>-237.50841800000001</v>
      </c>
    </row>
    <row r="36" spans="1:17" x14ac:dyDescent="0.2">
      <c r="A36" s="238" t="s">
        <v>146</v>
      </c>
      <c r="B36" s="239">
        <v>-9</v>
      </c>
      <c r="C36" s="239">
        <v>306</v>
      </c>
      <c r="D36" s="239">
        <v>2018.4256578999998</v>
      </c>
      <c r="E36" s="240">
        <v>107.35778358</v>
      </c>
      <c r="F36" s="240">
        <f>'1.2 Nettokøb område'!F37-'1.4 Udbytter'!F36</f>
        <v>-20.742118569999999</v>
      </c>
      <c r="G36" s="240">
        <f>'1.2 Nettokøb område'!G37-'1.4 Udbytter'!G36</f>
        <v>22.191364459999999</v>
      </c>
      <c r="H36" s="240">
        <f>'1.2 Nettokøb område'!H37-'1.4 Udbytter'!H36</f>
        <v>-291.65398335999998</v>
      </c>
      <c r="J36" s="126" t="s">
        <v>13</v>
      </c>
      <c r="K36" s="157">
        <v>-2452.2418310000003</v>
      </c>
      <c r="L36" s="157">
        <v>-684</v>
      </c>
      <c r="M36" s="173">
        <f>'2.3 Foreninger nettokøb'!D37-'1.4 Udbytter'!M36</f>
        <v>7170.2448877499992</v>
      </c>
      <c r="N36" s="207">
        <v>175.22760444000005</v>
      </c>
      <c r="O36" s="157">
        <f>'2.3 Foreninger nettokøb'!F37-'1.4 Udbytter'!O36</f>
        <v>-628.27609493</v>
      </c>
      <c r="P36" s="157">
        <f>'2.3 Foreninger nettokøb'!G37-'1.4 Udbytter'!P36</f>
        <v>271.70693227999999</v>
      </c>
      <c r="Q36" s="157">
        <f>'2.3 Foreninger nettokøb'!H37-'1.4 Udbytter'!Q36</f>
        <v>760.31166329000007</v>
      </c>
    </row>
    <row r="37" spans="1:17" x14ac:dyDescent="0.2">
      <c r="A37" s="247" t="s">
        <v>228</v>
      </c>
      <c r="B37" s="242"/>
      <c r="C37" s="242"/>
      <c r="D37" s="242"/>
      <c r="E37" s="243">
        <v>5468.2771534499998</v>
      </c>
      <c r="F37" s="243">
        <f>'1.2 Nettokøb område'!F38-'1.4 Udbytter'!F37</f>
        <v>1231.1509363217792</v>
      </c>
      <c r="G37" s="243">
        <f>'1.2 Nettokøb område'!G38-'1.4 Udbytter'!G37</f>
        <v>1425.9410815197652</v>
      </c>
      <c r="H37" s="243">
        <f>'1.2 Nettokøb område'!H38-'1.4 Udbytter'!H37</f>
        <v>10186.741101603879</v>
      </c>
      <c r="J37" s="126" t="s">
        <v>23</v>
      </c>
      <c r="K37" s="157">
        <v>38.288887000000003</v>
      </c>
      <c r="L37" s="157">
        <v>-15</v>
      </c>
      <c r="M37" s="173">
        <f>'2.3 Foreninger nettokøb'!D38-'1.4 Udbytter'!M37</f>
        <v>27.427641000000001</v>
      </c>
      <c r="N37" s="207">
        <v>17.354725999999999</v>
      </c>
      <c r="O37" s="157">
        <f>'2.3 Foreninger nettokøb'!F38-'1.4 Udbytter'!O37</f>
        <v>1.0286999999999999</v>
      </c>
      <c r="P37" s="157">
        <f>'2.3 Foreninger nettokøb'!G38-'1.4 Udbytter'!P37</f>
        <v>1.0545</v>
      </c>
      <c r="Q37" s="157">
        <f>'2.3 Foreninger nettokøb'!H38-'1.4 Udbytter'!Q37</f>
        <v>19.747858999999998</v>
      </c>
    </row>
    <row r="38" spans="1:17" x14ac:dyDescent="0.2">
      <c r="A38" s="247" t="s">
        <v>229</v>
      </c>
      <c r="B38" s="242"/>
      <c r="C38" s="242"/>
      <c r="D38" s="242"/>
      <c r="E38" s="243">
        <v>889.01929229999007</v>
      </c>
      <c r="F38" s="243">
        <f>'1.2 Nettokøb område'!F39-'1.4 Udbytter'!F38</f>
        <v>136.43618461</v>
      </c>
      <c r="G38" s="243">
        <f>'1.2 Nettokøb område'!G39-'1.4 Udbytter'!G38</f>
        <v>94.021906979999997</v>
      </c>
      <c r="H38" s="243">
        <f>'1.2 Nettokøb område'!H39-'1.4 Udbytter'!H38</f>
        <v>243.51162444000002</v>
      </c>
      <c r="J38" s="126" t="s">
        <v>24</v>
      </c>
      <c r="K38" s="157">
        <v>396.749188</v>
      </c>
      <c r="L38" s="157">
        <v>46</v>
      </c>
      <c r="M38" s="173">
        <f>'2.3 Foreninger nettokøb'!D39-'1.4 Udbytter'!M38</f>
        <v>1.9079613849999983</v>
      </c>
      <c r="N38" s="207">
        <v>-102.28474431001</v>
      </c>
      <c r="O38" s="157">
        <f>'2.3 Foreninger nettokøb'!F39-'1.4 Udbytter'!O38</f>
        <v>1.2099599999999999</v>
      </c>
      <c r="P38" s="157">
        <f>'2.3 Foreninger nettokøb'!G39-'1.4 Udbytter'!P38</f>
        <v>20.120652</v>
      </c>
      <c r="Q38" s="157">
        <f>'2.3 Foreninger nettokøb'!H39-'1.4 Udbytter'!Q38</f>
        <v>65.233502229999999</v>
      </c>
    </row>
    <row r="39" spans="1:17" x14ac:dyDescent="0.2">
      <c r="A39" s="247" t="s">
        <v>230</v>
      </c>
      <c r="B39" s="242"/>
      <c r="C39" s="242"/>
      <c r="D39" s="242"/>
      <c r="E39" s="243">
        <v>985.92192347999992</v>
      </c>
      <c r="F39" s="243">
        <f>'1.2 Nettokøb område'!F40-'1.4 Udbytter'!F39</f>
        <v>161.44364997</v>
      </c>
      <c r="G39" s="243">
        <f>'1.2 Nettokøb område'!G40-'1.4 Udbytter'!G39</f>
        <v>244.70401652999999</v>
      </c>
      <c r="H39" s="243">
        <f>'1.2 Nettokøb område'!H40-'1.4 Udbytter'!H39</f>
        <v>1367.2101051999998</v>
      </c>
      <c r="J39" s="126" t="s">
        <v>27</v>
      </c>
      <c r="K39" s="157">
        <v>-51.835184999999996</v>
      </c>
      <c r="L39" s="157">
        <v>97</v>
      </c>
      <c r="M39" s="173">
        <f>'2.3 Foreninger nettokøb'!D40-'1.4 Udbytter'!M39</f>
        <v>108.57962160999999</v>
      </c>
      <c r="N39" s="207">
        <v>-12.043491199999998</v>
      </c>
      <c r="O39" s="157">
        <f>'2.3 Foreninger nettokøb'!F40-'1.4 Udbytter'!O39</f>
        <v>14.252309500000001</v>
      </c>
      <c r="P39" s="157">
        <f>'2.3 Foreninger nettokøb'!G40-'1.4 Udbytter'!P39</f>
        <v>1.23109213</v>
      </c>
      <c r="Q39" s="157">
        <f>'2.3 Foreninger nettokøb'!H40-'1.4 Udbytter'!Q39</f>
        <v>-6.7082631700000004</v>
      </c>
    </row>
    <row r="40" spans="1:17" x14ac:dyDescent="0.2">
      <c r="A40" s="248" t="s">
        <v>231</v>
      </c>
      <c r="B40" s="249"/>
      <c r="C40" s="249"/>
      <c r="D40" s="249"/>
      <c r="E40" s="250">
        <v>2186.69852382</v>
      </c>
      <c r="F40" s="250">
        <f>'1.2 Nettokøb område'!F41-'1.4 Udbytter'!F40</f>
        <v>522.78571725999996</v>
      </c>
      <c r="G40" s="250">
        <f>'1.2 Nettokøb område'!G41-'1.4 Udbytter'!G40</f>
        <v>814.59186118000002</v>
      </c>
      <c r="H40" s="250">
        <f>'1.2 Nettokøb område'!H41-'1.4 Udbytter'!H40</f>
        <v>5742.7909213299999</v>
      </c>
      <c r="J40" s="126" t="s">
        <v>154</v>
      </c>
      <c r="K40" s="157">
        <v>-1963.9330869999999</v>
      </c>
      <c r="L40" s="157">
        <v>-1126</v>
      </c>
      <c r="M40" s="173">
        <f>'2.3 Foreninger nettokøb'!D41-'1.4 Udbytter'!M40</f>
        <v>2890.2806764299999</v>
      </c>
      <c r="N40" s="207">
        <v>-2510.8167301100002</v>
      </c>
      <c r="O40" s="157">
        <f>'2.3 Foreninger nettokøb'!F41-'1.4 Udbytter'!O40</f>
        <v>-121.14325843</v>
      </c>
      <c r="P40" s="157">
        <f>'2.3 Foreninger nettokøb'!G41-'1.4 Udbytter'!P40</f>
        <v>376.99162797999998</v>
      </c>
      <c r="Q40" s="157">
        <f>'2.3 Foreninger nettokøb'!H41-'1.4 Udbytter'!Q40</f>
        <v>-145.70175554999992</v>
      </c>
    </row>
    <row r="41" spans="1:17" x14ac:dyDescent="0.2">
      <c r="A41" s="238" t="s">
        <v>53</v>
      </c>
      <c r="B41" s="239">
        <v>8893</v>
      </c>
      <c r="C41" s="239">
        <v>10248</v>
      </c>
      <c r="D41" s="239">
        <v>38685.324387560737</v>
      </c>
      <c r="E41" s="240">
        <v>9529.9168930499909</v>
      </c>
      <c r="F41" s="240">
        <f>'1.2 Nettokøb område'!F42-'1.4 Udbytter'!F41</f>
        <v>2051.8164881617795</v>
      </c>
      <c r="G41" s="240">
        <f>'1.2 Nettokøb område'!G42-'1.4 Udbytter'!G41</f>
        <v>2579.2588662097651</v>
      </c>
      <c r="H41" s="240">
        <f>'1.2 Nettokøb område'!H42-'1.4 Udbytter'!H41</f>
        <v>17540.253752573877</v>
      </c>
      <c r="J41" s="126" t="s">
        <v>59</v>
      </c>
      <c r="K41" s="157">
        <v>-233</v>
      </c>
      <c r="L41" s="157">
        <v>123</v>
      </c>
      <c r="M41" s="173">
        <f>'2.3 Foreninger nettokøb'!D42-'1.4 Udbytter'!M41</f>
        <v>363.43933088</v>
      </c>
      <c r="N41" s="207">
        <v>-1808.7224952199999</v>
      </c>
      <c r="O41" s="157">
        <f>'2.3 Foreninger nettokøb'!F42-'1.4 Udbytter'!O41</f>
        <v>-8.0651237200000008</v>
      </c>
      <c r="P41" s="157">
        <f>'2.3 Foreninger nettokøb'!G42-'1.4 Udbytter'!P41</f>
        <v>-0.87040340000000005</v>
      </c>
      <c r="Q41" s="157">
        <f>'2.3 Foreninger nettokøb'!H42-'1.4 Udbytter'!Q41</f>
        <v>-222.87686837000001</v>
      </c>
    </row>
    <row r="42" spans="1:17" x14ac:dyDescent="0.2">
      <c r="A42" s="238" t="s">
        <v>159</v>
      </c>
      <c r="B42" s="239">
        <v>488</v>
      </c>
      <c r="C42" s="239">
        <v>1697</v>
      </c>
      <c r="D42" s="239">
        <v>8897.6167878899996</v>
      </c>
      <c r="E42" s="240">
        <v>2798.5170045899999</v>
      </c>
      <c r="F42" s="240">
        <f>'1.2 Nettokøb område'!F43-'1.4 Udbytter'!F42</f>
        <v>262.06872446</v>
      </c>
      <c r="G42" s="240">
        <f>'1.2 Nettokøb område'!G43-'1.4 Udbytter'!G42</f>
        <v>-307.50323350999997</v>
      </c>
      <c r="H42" s="240">
        <f>'1.2 Nettokøb område'!H43-'1.4 Udbytter'!H42</f>
        <v>1594.42261388</v>
      </c>
      <c r="J42" s="126" t="s">
        <v>189</v>
      </c>
      <c r="K42" s="157">
        <v>399</v>
      </c>
      <c r="L42" s="157">
        <v>-795</v>
      </c>
      <c r="M42" s="173">
        <f>'2.3 Foreninger nettokøb'!D43-'1.4 Udbytter'!M42</f>
        <v>-1570.7779024599599</v>
      </c>
      <c r="N42" s="207">
        <v>-1160.31651999</v>
      </c>
      <c r="O42" s="157">
        <f>'2.3 Foreninger nettokøb'!F43-'1.4 Udbytter'!O42</f>
        <v>11.4462952</v>
      </c>
      <c r="P42" s="157">
        <f>'2.3 Foreninger nettokøb'!G43-'1.4 Udbytter'!P42</f>
        <v>32.887514500000002</v>
      </c>
      <c r="Q42" s="157">
        <f>'2.3 Foreninger nettokøb'!H43-'1.4 Udbytter'!Q42</f>
        <v>-947.31432429999995</v>
      </c>
    </row>
    <row r="43" spans="1:17" x14ac:dyDescent="0.2">
      <c r="A43" s="238" t="s">
        <v>160</v>
      </c>
      <c r="B43" s="239">
        <v>824</v>
      </c>
      <c r="C43" s="239">
        <v>28</v>
      </c>
      <c r="D43" s="239">
        <v>2478.4760283199998</v>
      </c>
      <c r="E43" s="240">
        <v>442.10169488000003</v>
      </c>
      <c r="F43" s="240">
        <f>'1.2 Nettokøb område'!F44-'1.4 Udbytter'!F43</f>
        <v>25.6990628</v>
      </c>
      <c r="G43" s="240">
        <f>'1.2 Nettokøb område'!G44-'1.4 Udbytter'!G43</f>
        <v>16.867912</v>
      </c>
      <c r="H43" s="240">
        <f>'1.2 Nettokøb område'!H44-'1.4 Udbytter'!H43</f>
        <v>362.69071783999999</v>
      </c>
      <c r="J43" s="126" t="s">
        <v>60</v>
      </c>
      <c r="K43" s="157">
        <v>1337</v>
      </c>
      <c r="L43" s="157">
        <v>2016</v>
      </c>
      <c r="M43" s="173">
        <f>'2.3 Foreninger nettokøb'!D44-'1.4 Udbytter'!M43</f>
        <v>2400.6273135678275</v>
      </c>
      <c r="N43" s="207">
        <v>502.15342021553602</v>
      </c>
      <c r="O43" s="157">
        <f>'2.3 Foreninger nettokøb'!F44-'1.4 Udbytter'!O43</f>
        <v>-339.24373000000003</v>
      </c>
      <c r="P43" s="157">
        <f>'2.3 Foreninger nettokøb'!G44-'1.4 Udbytter'!P43</f>
        <v>108.23038099999999</v>
      </c>
      <c r="Q43" s="157">
        <f>'2.3 Foreninger nettokøb'!H44-'1.4 Udbytter'!Q43</f>
        <v>-18.872683000000002</v>
      </c>
    </row>
    <row r="44" spans="1:17" x14ac:dyDescent="0.2">
      <c r="A44" s="238" t="s">
        <v>157</v>
      </c>
      <c r="B44" s="239">
        <v>-907</v>
      </c>
      <c r="C44" s="239">
        <v>113</v>
      </c>
      <c r="D44" s="239">
        <v>2631.6450710511831</v>
      </c>
      <c r="E44" s="240">
        <v>2439.6184416000001</v>
      </c>
      <c r="F44" s="240">
        <f>'1.2 Nettokøb område'!F45-'1.4 Udbytter'!F44</f>
        <v>-63.2775301</v>
      </c>
      <c r="G44" s="240">
        <f>'1.2 Nettokøb område'!G45-'1.4 Udbytter'!G44</f>
        <v>205.8439501</v>
      </c>
      <c r="H44" s="240">
        <f>'1.2 Nettokøb område'!H45-'1.4 Udbytter'!H44</f>
        <v>1799.4743805400001</v>
      </c>
      <c r="J44" s="92" t="s">
        <v>15</v>
      </c>
      <c r="K44" s="70">
        <v>26015</v>
      </c>
      <c r="L44" s="70">
        <v>21134</v>
      </c>
      <c r="M44" s="70">
        <v>37654.924778040739</v>
      </c>
      <c r="N44" s="70">
        <v>8679.0160613279568</v>
      </c>
      <c r="O44" s="70">
        <f>SUM(O3:O43)-O35</f>
        <v>1782.7033645750926</v>
      </c>
      <c r="P44" s="70">
        <f>SUM(P3:P43)-P35</f>
        <v>2216.7171634356264</v>
      </c>
      <c r="Q44" s="70">
        <f>SUM(Q3:Q43)-Q35</f>
        <v>19020.871760014295</v>
      </c>
    </row>
    <row r="45" spans="1:17" x14ac:dyDescent="0.2">
      <c r="A45" s="251" t="s">
        <v>170</v>
      </c>
      <c r="B45" s="252">
        <v>-10</v>
      </c>
      <c r="C45" s="252">
        <v>-5</v>
      </c>
      <c r="D45" s="252">
        <v>-124.689829</v>
      </c>
      <c r="E45" s="253">
        <v>2021.994919</v>
      </c>
      <c r="F45" s="253">
        <f>'1.2 Nettokøb område'!F46-'1.4 Udbytter'!F45</f>
        <v>60.327575000000003</v>
      </c>
      <c r="G45" s="253">
        <f>'1.2 Nettokøb område'!G46-'1.4 Udbytter'!G45</f>
        <v>0</v>
      </c>
      <c r="H45" s="253">
        <f>'1.2 Nettokøb område'!H46-'1.4 Udbytter'!H45</f>
        <v>55.511080999999997</v>
      </c>
      <c r="J45" s="93" t="s">
        <v>114</v>
      </c>
      <c r="K45" s="94">
        <v>24323</v>
      </c>
      <c r="L45" s="94">
        <v>19059</v>
      </c>
      <c r="M45" s="94">
        <v>37233.924778040739</v>
      </c>
      <c r="N45" s="94">
        <v>8302.8841213279575</v>
      </c>
      <c r="O45" s="94">
        <f>SUM(O3:O43)</f>
        <v>1782.7033645750926</v>
      </c>
      <c r="P45" s="94">
        <f>SUM(P3:P43)</f>
        <v>2208.0838334356263</v>
      </c>
      <c r="Q45" s="94">
        <f>SUM(Q3:Q43)</f>
        <v>18783.363342014294</v>
      </c>
    </row>
    <row r="46" spans="1:17" x14ac:dyDescent="0.2">
      <c r="A46" s="254" t="s">
        <v>140</v>
      </c>
      <c r="B46" s="255">
        <v>26015</v>
      </c>
      <c r="C46" s="255">
        <v>21134</v>
      </c>
      <c r="D46" s="255">
        <v>37654.924778040739</v>
      </c>
      <c r="E46" s="256">
        <v>8679.0160613279659</v>
      </c>
      <c r="F46" s="256">
        <f>F3+F22+F27+F34+F35+F36+F41+F42+F43+F44+F45</f>
        <v>1843.030939575093</v>
      </c>
      <c r="G46" s="256">
        <f>G3+G22+G27+G34+G35+G36+G41+G42+G43+G44+G45</f>
        <v>2216.7171634356278</v>
      </c>
      <c r="H46" s="256">
        <f>H3+H22+H27+H34+H35+H36+H41+H42+H43+H44+H45</f>
        <v>19020.871760014295</v>
      </c>
      <c r="J46" s="197" t="s">
        <v>195</v>
      </c>
      <c r="K46" s="197"/>
      <c r="L46" s="197"/>
      <c r="M46" s="197"/>
      <c r="N46" s="197"/>
      <c r="O46" s="197"/>
      <c r="P46" s="197"/>
      <c r="Q46" s="161"/>
    </row>
    <row r="47" spans="1:17" s="160" customFormat="1" x14ac:dyDescent="0.2"/>
    <row r="48" spans="1:17" s="160" customFormat="1" x14ac:dyDescent="0.2">
      <c r="F48" s="199"/>
    </row>
    <row r="49" spans="8:8" s="160" customFormat="1" x14ac:dyDescent="0.2"/>
    <row r="50" spans="8:8" s="160" customFormat="1" x14ac:dyDescent="0.2"/>
    <row r="51" spans="8:8" s="160" customFormat="1" x14ac:dyDescent="0.2"/>
    <row r="52" spans="8:8" s="160" customFormat="1" x14ac:dyDescent="0.2"/>
    <row r="53" spans="8:8" s="160" customFormat="1" x14ac:dyDescent="0.2">
      <c r="H53" s="205"/>
    </row>
    <row r="54" spans="8:8" s="160" customFormat="1" x14ac:dyDescent="0.2"/>
    <row r="55" spans="8:8" s="160" customFormat="1" x14ac:dyDescent="0.2"/>
    <row r="56" spans="8:8" s="160" customFormat="1" x14ac:dyDescent="0.2"/>
    <row r="57" spans="8:8" s="160" customFormat="1" x14ac:dyDescent="0.2"/>
    <row r="58" spans="8:8" s="160" customFormat="1" x14ac:dyDescent="0.2"/>
    <row r="59" spans="8:8" s="160" customFormat="1" x14ac:dyDescent="0.2"/>
    <row r="60" spans="8:8" s="160" customFormat="1" x14ac:dyDescent="0.2"/>
    <row r="61" spans="8:8" s="160" customFormat="1" x14ac:dyDescent="0.2"/>
    <row r="62" spans="8:8" s="160" customFormat="1" x14ac:dyDescent="0.2"/>
    <row r="63" spans="8:8" s="160" customFormat="1" x14ac:dyDescent="0.2"/>
    <row r="64" spans="8:8" s="160" customFormat="1" x14ac:dyDescent="0.2"/>
    <row r="65" s="160" customFormat="1" x14ac:dyDescent="0.2"/>
    <row r="66" s="160" customFormat="1" x14ac:dyDescent="0.2"/>
    <row r="67" s="160" customFormat="1" x14ac:dyDescent="0.2"/>
    <row r="68" s="160" customFormat="1" x14ac:dyDescent="0.2"/>
    <row r="69" s="160" customFormat="1" x14ac:dyDescent="0.2"/>
    <row r="70" s="160" customFormat="1" x14ac:dyDescent="0.2"/>
    <row r="71" s="160" customFormat="1" x14ac:dyDescent="0.2"/>
    <row r="72" s="160" customFormat="1" x14ac:dyDescent="0.2"/>
    <row r="73" s="160" customFormat="1" x14ac:dyDescent="0.2"/>
    <row r="74" s="160" customFormat="1" x14ac:dyDescent="0.2"/>
    <row r="75" s="160" customFormat="1" x14ac:dyDescent="0.2"/>
    <row r="76" s="160" customFormat="1" x14ac:dyDescent="0.2"/>
    <row r="77" s="160" customFormat="1" x14ac:dyDescent="0.2"/>
    <row r="78" s="160" customFormat="1" x14ac:dyDescent="0.2"/>
    <row r="79" s="160" customFormat="1" x14ac:dyDescent="0.2"/>
    <row r="80" s="160" customFormat="1" x14ac:dyDescent="0.2"/>
    <row r="81" spans="10:17" s="160" customFormat="1" x14ac:dyDescent="0.2"/>
    <row r="82" spans="10:17" s="160" customFormat="1" x14ac:dyDescent="0.2"/>
    <row r="83" spans="10:17" s="160" customFormat="1" x14ac:dyDescent="0.2"/>
    <row r="84" spans="10:17" s="160" customFormat="1" x14ac:dyDescent="0.2"/>
    <row r="85" spans="10:17" s="160" customFormat="1" x14ac:dyDescent="0.2"/>
    <row r="86" spans="10:17" x14ac:dyDescent="0.2">
      <c r="J86" s="201"/>
      <c r="K86" s="160"/>
      <c r="L86" s="160"/>
      <c r="M86" s="202"/>
      <c r="N86" s="202"/>
      <c r="O86" s="202"/>
      <c r="P86" s="202"/>
      <c r="Q86" s="160"/>
    </row>
    <row r="87" spans="10:17" x14ac:dyDescent="0.2">
      <c r="J87" s="201"/>
      <c r="K87" s="160"/>
      <c r="L87" s="160"/>
      <c r="M87" s="202"/>
      <c r="N87" s="202"/>
      <c r="O87" s="202"/>
      <c r="P87" s="202"/>
      <c r="Q87" s="160"/>
    </row>
    <row r="88" spans="10:17" x14ac:dyDescent="0.2">
      <c r="J88" s="201"/>
      <c r="K88" s="160"/>
      <c r="L88" s="160"/>
      <c r="M88" s="202"/>
      <c r="N88" s="202"/>
      <c r="O88" s="202"/>
      <c r="P88" s="202"/>
      <c r="Q88" s="160"/>
    </row>
    <row r="89" spans="10:17" x14ac:dyDescent="0.2">
      <c r="J89" s="201"/>
      <c r="K89" s="160"/>
      <c r="L89" s="160"/>
      <c r="M89" s="202"/>
      <c r="N89" s="202"/>
      <c r="O89" s="202"/>
      <c r="P89" s="202"/>
      <c r="Q89" s="160"/>
    </row>
    <row r="90" spans="10:17" x14ac:dyDescent="0.2">
      <c r="J90" s="201"/>
      <c r="K90" s="160"/>
      <c r="L90" s="160"/>
      <c r="M90" s="202"/>
      <c r="N90" s="202"/>
      <c r="O90" s="202"/>
      <c r="P90" s="202"/>
      <c r="Q90" s="160"/>
    </row>
    <row r="91" spans="10:17" x14ac:dyDescent="0.2">
      <c r="J91" s="201"/>
      <c r="K91" s="160"/>
      <c r="L91" s="160"/>
      <c r="M91" s="202"/>
      <c r="N91" s="202"/>
      <c r="O91" s="202"/>
      <c r="P91" s="202"/>
      <c r="Q91" s="160"/>
    </row>
    <row r="92" spans="10:17" x14ac:dyDescent="0.2">
      <c r="J92" s="201"/>
      <c r="K92" s="160"/>
      <c r="L92" s="160"/>
      <c r="M92" s="202"/>
      <c r="N92" s="202"/>
      <c r="O92" s="202"/>
      <c r="P92" s="202"/>
      <c r="Q92" s="160"/>
    </row>
    <row r="93" spans="10:17" x14ac:dyDescent="0.2">
      <c r="J93" s="201"/>
      <c r="K93" s="160"/>
      <c r="L93" s="160"/>
      <c r="M93" s="202"/>
      <c r="N93" s="202"/>
      <c r="O93" s="202"/>
      <c r="P93" s="202"/>
      <c r="Q93" s="160"/>
    </row>
    <row r="94" spans="10:17" x14ac:dyDescent="0.2">
      <c r="J94" s="201"/>
      <c r="K94" s="160"/>
      <c r="L94" s="160"/>
      <c r="M94" s="202"/>
      <c r="N94" s="202"/>
      <c r="O94" s="202"/>
      <c r="P94" s="202"/>
      <c r="Q94" s="160"/>
    </row>
    <row r="95" spans="10:17" x14ac:dyDescent="0.2">
      <c r="J95" s="201"/>
      <c r="K95" s="160"/>
      <c r="L95" s="160"/>
      <c r="M95" s="202"/>
      <c r="N95" s="202"/>
      <c r="O95" s="202"/>
      <c r="P95" s="202"/>
      <c r="Q95" s="160"/>
    </row>
    <row r="96" spans="10:17" x14ac:dyDescent="0.2">
      <c r="J96" s="201"/>
      <c r="K96" s="160"/>
      <c r="L96" s="160"/>
      <c r="M96" s="202"/>
      <c r="N96" s="202"/>
      <c r="O96" s="202"/>
      <c r="P96" s="202"/>
      <c r="Q96" s="160"/>
    </row>
    <row r="97" spans="10:17" x14ac:dyDescent="0.2">
      <c r="J97" s="201"/>
      <c r="K97" s="160"/>
      <c r="L97" s="160"/>
      <c r="M97" s="202"/>
      <c r="N97" s="202"/>
      <c r="O97" s="202"/>
      <c r="P97" s="202"/>
      <c r="Q97" s="160"/>
    </row>
    <row r="98" spans="10:17" x14ac:dyDescent="0.2">
      <c r="J98" s="124"/>
      <c r="K98" s="10"/>
      <c r="L98" s="10"/>
      <c r="M98" s="29"/>
      <c r="N98" s="29"/>
      <c r="O98" s="29"/>
      <c r="P98" s="29"/>
      <c r="Q98" s="10"/>
    </row>
    <row r="99" spans="10:17" x14ac:dyDescent="0.2">
      <c r="J99" s="124"/>
      <c r="K99" s="10"/>
      <c r="L99" s="10"/>
      <c r="M99" s="29"/>
      <c r="N99" s="29"/>
      <c r="O99" s="29"/>
      <c r="P99" s="29"/>
      <c r="Q99" s="10"/>
    </row>
    <row r="100" spans="10:17" x14ac:dyDescent="0.2">
      <c r="J100" s="124"/>
      <c r="K100" s="10"/>
      <c r="L100" s="10"/>
      <c r="M100" s="29"/>
      <c r="N100" s="29"/>
      <c r="O100" s="29"/>
      <c r="P100" s="29"/>
      <c r="Q100" s="10"/>
    </row>
    <row r="101" spans="10:17" x14ac:dyDescent="0.2">
      <c r="J101" s="124"/>
      <c r="K101" s="10"/>
      <c r="L101" s="10"/>
      <c r="M101" s="29"/>
      <c r="N101" s="29"/>
      <c r="O101" s="29"/>
      <c r="P101" s="29"/>
      <c r="Q101" s="10"/>
    </row>
    <row r="102" spans="10:17" x14ac:dyDescent="0.2">
      <c r="J102" s="124"/>
      <c r="K102" s="10"/>
      <c r="L102" s="10"/>
      <c r="M102" s="29"/>
      <c r="N102" s="29"/>
      <c r="O102" s="29"/>
      <c r="P102" s="29"/>
      <c r="Q102" s="10"/>
    </row>
    <row r="103" spans="10:17" x14ac:dyDescent="0.2">
      <c r="J103" s="124"/>
      <c r="K103" s="10"/>
      <c r="L103" s="10"/>
      <c r="M103" s="29"/>
      <c r="N103" s="29"/>
      <c r="O103" s="29"/>
      <c r="P103" s="29"/>
      <c r="Q103" s="10"/>
    </row>
    <row r="104" spans="10:17" x14ac:dyDescent="0.2">
      <c r="J104" s="124"/>
      <c r="K104" s="10"/>
      <c r="L104" s="10"/>
      <c r="M104" s="29"/>
      <c r="N104" s="29"/>
      <c r="O104" s="29"/>
      <c r="P104" s="29"/>
      <c r="Q104" s="10"/>
    </row>
    <row r="105" spans="10:17" x14ac:dyDescent="0.2">
      <c r="J105" s="124"/>
      <c r="K105" s="10"/>
      <c r="L105" s="10"/>
      <c r="M105" s="29"/>
      <c r="N105" s="29"/>
      <c r="O105" s="29"/>
      <c r="P105" s="29"/>
      <c r="Q105" s="10"/>
    </row>
    <row r="106" spans="10:17" x14ac:dyDescent="0.2">
      <c r="J106" s="124"/>
      <c r="K106" s="10"/>
      <c r="L106" s="10"/>
      <c r="M106" s="29"/>
      <c r="N106" s="29"/>
      <c r="O106" s="29"/>
      <c r="P106" s="29"/>
      <c r="Q106" s="10"/>
    </row>
    <row r="107" spans="10:17" x14ac:dyDescent="0.2">
      <c r="J107" s="124"/>
      <c r="K107" s="10"/>
      <c r="L107" s="10"/>
      <c r="M107" s="29"/>
      <c r="N107" s="29"/>
      <c r="O107" s="29"/>
      <c r="P107" s="29"/>
      <c r="Q107" s="10"/>
    </row>
    <row r="108" spans="10:17" x14ac:dyDescent="0.2">
      <c r="J108" s="124"/>
      <c r="K108" s="10"/>
      <c r="L108" s="10"/>
      <c r="M108" s="29"/>
      <c r="N108" s="29"/>
      <c r="O108" s="29"/>
      <c r="P108" s="29"/>
      <c r="Q108" s="10"/>
    </row>
    <row r="109" spans="10:17" x14ac:dyDescent="0.2">
      <c r="J109" s="124"/>
      <c r="K109" s="10"/>
      <c r="L109" s="10"/>
      <c r="M109" s="29"/>
      <c r="N109" s="29"/>
      <c r="O109" s="29"/>
      <c r="P109" s="29"/>
      <c r="Q109" s="10"/>
    </row>
    <row r="110" spans="10:17" x14ac:dyDescent="0.2">
      <c r="J110" s="124"/>
      <c r="K110" s="10"/>
      <c r="L110" s="10"/>
      <c r="M110" s="29"/>
      <c r="N110" s="29"/>
      <c r="O110" s="29"/>
      <c r="P110" s="29"/>
      <c r="Q110" s="10"/>
    </row>
    <row r="111" spans="10:17" x14ac:dyDescent="0.2">
      <c r="J111" s="124"/>
      <c r="K111" s="10"/>
      <c r="L111" s="10"/>
      <c r="M111" s="29"/>
      <c r="N111" s="29"/>
      <c r="O111" s="29"/>
      <c r="P111" s="29"/>
      <c r="Q111" s="10"/>
    </row>
    <row r="112" spans="10:17" x14ac:dyDescent="0.2">
      <c r="J112" s="124"/>
      <c r="K112" s="10"/>
      <c r="L112" s="10"/>
      <c r="M112" s="29"/>
      <c r="N112" s="29"/>
      <c r="O112" s="29"/>
      <c r="P112" s="29"/>
      <c r="Q112" s="10"/>
    </row>
    <row r="113" spans="10:17" x14ac:dyDescent="0.2">
      <c r="J113" s="124"/>
      <c r="K113" s="10"/>
      <c r="L113" s="10"/>
      <c r="M113" s="29"/>
      <c r="N113" s="29"/>
      <c r="O113" s="29"/>
      <c r="P113" s="29"/>
      <c r="Q113" s="10"/>
    </row>
    <row r="114" spans="10:17" x14ac:dyDescent="0.2">
      <c r="J114" s="124"/>
      <c r="K114" s="10"/>
      <c r="L114" s="10"/>
      <c r="M114" s="29"/>
      <c r="N114" s="29"/>
      <c r="O114" s="29"/>
      <c r="P114" s="29"/>
      <c r="Q114" s="10"/>
    </row>
    <row r="115" spans="10:17" x14ac:dyDescent="0.2">
      <c r="J115" s="124"/>
      <c r="K115" s="10"/>
      <c r="L115" s="10"/>
      <c r="M115" s="29"/>
      <c r="N115" s="29"/>
      <c r="O115" s="29"/>
      <c r="P115" s="29"/>
      <c r="Q115" s="10"/>
    </row>
    <row r="116" spans="10:17" x14ac:dyDescent="0.2">
      <c r="J116" s="124"/>
      <c r="K116" s="10"/>
      <c r="L116" s="10"/>
      <c r="M116" s="29"/>
      <c r="N116" s="29"/>
      <c r="O116" s="29"/>
      <c r="P116" s="29"/>
      <c r="Q116" s="10"/>
    </row>
  </sheetData>
  <mergeCells count="2">
    <mergeCell ref="A1:H1"/>
    <mergeCell ref="J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AC94"/>
  <sheetViews>
    <sheetView topLeftCell="A4" zoomScale="75" zoomScaleNormal="75" workbookViewId="0">
      <selection activeCell="I53" sqref="I53:I57"/>
    </sheetView>
  </sheetViews>
  <sheetFormatPr defaultColWidth="11.42578125" defaultRowHeight="12.75" x14ac:dyDescent="0.2"/>
  <cols>
    <col min="1" max="1" width="47.5703125" style="6" customWidth="1"/>
    <col min="2" max="2" width="13.42578125" style="6" customWidth="1"/>
    <col min="3" max="3" width="12.7109375" style="6" customWidth="1"/>
    <col min="4" max="4" width="12.28515625" style="6" customWidth="1"/>
    <col min="5" max="5" width="12.140625" style="6" customWidth="1"/>
    <col min="6" max="6" width="13.28515625" style="6" customWidth="1"/>
    <col min="7" max="7" width="12.7109375" style="6" bestFit="1" customWidth="1"/>
    <col min="8" max="8" width="12.140625" style="294" bestFit="1" customWidth="1"/>
    <col min="9" max="9" width="12.5703125" style="191" bestFit="1" customWidth="1"/>
    <col min="10" max="10" width="15.85546875" style="191" customWidth="1"/>
    <col min="11" max="11" width="11.42578125" style="191"/>
    <col min="12" max="29" width="11.42578125" style="323"/>
    <col min="30" max="16384" width="11.42578125" style="6"/>
  </cols>
  <sheetData>
    <row r="1" spans="1:29" ht="32.25" customHeight="1" x14ac:dyDescent="0.2">
      <c r="A1" s="353" t="s">
        <v>119</v>
      </c>
      <c r="B1" s="354"/>
      <c r="C1" s="354"/>
      <c r="D1" s="354"/>
      <c r="E1" s="354"/>
      <c r="F1" s="354"/>
      <c r="G1" s="355"/>
      <c r="H1" s="354"/>
      <c r="I1" s="354"/>
      <c r="J1" s="356"/>
    </row>
    <row r="2" spans="1:29" ht="21.75" customHeight="1" x14ac:dyDescent="0.2">
      <c r="A2" s="359" t="s">
        <v>254</v>
      </c>
      <c r="B2" s="359"/>
      <c r="C2" s="359"/>
      <c r="D2" s="359"/>
      <c r="E2" s="359"/>
      <c r="F2" s="359"/>
      <c r="G2" s="360"/>
      <c r="H2" s="357" t="s">
        <v>249</v>
      </c>
      <c r="I2" s="357"/>
      <c r="J2" s="358"/>
    </row>
    <row r="3" spans="1:29" ht="38.25" x14ac:dyDescent="0.2">
      <c r="A3" s="307" t="s">
        <v>131</v>
      </c>
      <c r="B3" s="308">
        <v>2015</v>
      </c>
      <c r="C3" s="309">
        <v>2016</v>
      </c>
      <c r="D3" s="309">
        <v>2017</v>
      </c>
      <c r="E3" s="309">
        <v>2018</v>
      </c>
      <c r="F3" s="309" t="s">
        <v>259</v>
      </c>
      <c r="G3" s="309" t="s">
        <v>261</v>
      </c>
      <c r="H3" s="310">
        <v>2018</v>
      </c>
      <c r="I3" s="309" t="s">
        <v>259</v>
      </c>
      <c r="J3" s="309" t="s">
        <v>261</v>
      </c>
    </row>
    <row r="4" spans="1:29" s="7" customFormat="1" ht="14.25" customHeight="1" x14ac:dyDescent="0.2">
      <c r="A4" s="76" t="s">
        <v>218</v>
      </c>
      <c r="B4" s="56"/>
      <c r="C4" s="139"/>
      <c r="D4" s="139">
        <v>494.38923069999998</v>
      </c>
      <c r="E4" s="139">
        <v>720.252748</v>
      </c>
      <c r="F4" s="139">
        <v>1078.2736890000001</v>
      </c>
      <c r="G4" s="139">
        <v>1100.005255</v>
      </c>
      <c r="H4" s="267">
        <v>719.73779969999998</v>
      </c>
      <c r="I4" s="139">
        <v>1078.2736886</v>
      </c>
      <c r="J4" s="139">
        <v>1100.0052549</v>
      </c>
      <c r="K4" s="191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</row>
    <row r="5" spans="1:29" s="7" customFormat="1" ht="14.25" customHeight="1" x14ac:dyDescent="0.2">
      <c r="A5" s="77" t="s">
        <v>4</v>
      </c>
      <c r="B5" s="58">
        <v>3210</v>
      </c>
      <c r="C5" s="119">
        <v>3775.1032083659802</v>
      </c>
      <c r="D5" s="119">
        <v>3963.82142506838</v>
      </c>
      <c r="E5" s="119">
        <v>3693.1400650303603</v>
      </c>
      <c r="F5" s="119">
        <v>3789.0303696000001</v>
      </c>
      <c r="G5" s="119">
        <v>3915.1829738000001</v>
      </c>
      <c r="H5" s="230">
        <v>3533.9068631</v>
      </c>
      <c r="I5" s="119">
        <v>3623.113860387019</v>
      </c>
      <c r="J5" s="119">
        <v>3746.9820792112241</v>
      </c>
      <c r="K5" s="191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</row>
    <row r="6" spans="1:29" s="7" customFormat="1" x14ac:dyDescent="0.2">
      <c r="A6" s="77" t="s">
        <v>211</v>
      </c>
      <c r="B6" s="58"/>
      <c r="C6" s="119">
        <v>856.86467860000005</v>
      </c>
      <c r="D6" s="119">
        <v>937.56976679999991</v>
      </c>
      <c r="E6" s="119">
        <v>736.22973737999996</v>
      </c>
      <c r="F6" s="119">
        <v>262.34110329999999</v>
      </c>
      <c r="G6" s="119">
        <v>283.16254309999999</v>
      </c>
      <c r="H6" s="230">
        <v>736.22973737999996</v>
      </c>
      <c r="I6" s="119">
        <v>262.34110333000001</v>
      </c>
      <c r="J6" s="119">
        <v>283.16254305000001</v>
      </c>
      <c r="K6" s="191"/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</row>
    <row r="7" spans="1:29" s="7" customFormat="1" x14ac:dyDescent="0.2">
      <c r="A7" s="78" t="s">
        <v>28</v>
      </c>
      <c r="B7" s="58">
        <v>104</v>
      </c>
      <c r="C7" s="119"/>
      <c r="D7" s="119"/>
      <c r="E7" s="119"/>
      <c r="F7" s="119"/>
      <c r="G7" s="118"/>
      <c r="H7" s="230"/>
      <c r="I7" s="119"/>
      <c r="J7" s="119"/>
      <c r="K7" s="191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</row>
    <row r="8" spans="1:29" x14ac:dyDescent="0.2">
      <c r="A8" s="79" t="s">
        <v>5</v>
      </c>
      <c r="B8" s="59">
        <v>103893</v>
      </c>
      <c r="C8" s="140">
        <v>113389.87167559998</v>
      </c>
      <c r="D8" s="140">
        <v>126878.08244993414</v>
      </c>
      <c r="E8" s="140">
        <v>75430.189861412262</v>
      </c>
      <c r="F8" s="140">
        <v>92806.663683701001</v>
      </c>
      <c r="G8" s="140">
        <v>95050.771074250006</v>
      </c>
      <c r="H8" s="268">
        <v>71987.99807746381</v>
      </c>
      <c r="I8" s="140">
        <v>84181.089806669726</v>
      </c>
      <c r="J8" s="140">
        <v>86134.00808845977</v>
      </c>
    </row>
    <row r="9" spans="1:29" x14ac:dyDescent="0.2">
      <c r="A9" s="78" t="s">
        <v>148</v>
      </c>
      <c r="B9" s="58">
        <v>519</v>
      </c>
      <c r="C9" s="156">
        <v>562.28167299999996</v>
      </c>
      <c r="D9" s="156">
        <v>587.75667891800003</v>
      </c>
      <c r="E9" s="156">
        <v>367.13232267000001</v>
      </c>
      <c r="F9" s="156">
        <v>541.39477994000003</v>
      </c>
      <c r="G9" s="156">
        <v>622.43239589999996</v>
      </c>
      <c r="H9" s="269">
        <v>367.13232319999997</v>
      </c>
      <c r="I9" s="156">
        <v>541.39477994000003</v>
      </c>
      <c r="J9" s="156">
        <v>622.43239589999996</v>
      </c>
    </row>
    <row r="10" spans="1:29" x14ac:dyDescent="0.2">
      <c r="A10" s="80" t="s">
        <v>30</v>
      </c>
      <c r="B10" s="60">
        <v>2472</v>
      </c>
      <c r="C10" s="141">
        <v>2705.4907136500001</v>
      </c>
      <c r="D10" s="141">
        <v>4087.429529</v>
      </c>
      <c r="E10" s="141">
        <v>5108.2578966000001</v>
      </c>
      <c r="F10" s="141">
        <v>8356.5112055999998</v>
      </c>
      <c r="G10" s="141">
        <v>8954.3177739999992</v>
      </c>
      <c r="H10" s="270">
        <v>5108.2578978000001</v>
      </c>
      <c r="I10" s="141">
        <v>8356.5112055999998</v>
      </c>
      <c r="J10" s="141">
        <v>8954.3177739999992</v>
      </c>
    </row>
    <row r="11" spans="1:29" x14ac:dyDescent="0.2">
      <c r="A11" s="78" t="s">
        <v>214</v>
      </c>
      <c r="B11" s="58">
        <v>7503</v>
      </c>
      <c r="C11" s="119">
        <v>7860.59308014</v>
      </c>
      <c r="D11" s="119">
        <v>7088.9805865899998</v>
      </c>
      <c r="E11" s="119">
        <v>6192.21750892</v>
      </c>
      <c r="F11" s="119">
        <v>6737.2326882199995</v>
      </c>
      <c r="G11" s="118">
        <v>6960.9769075200002</v>
      </c>
      <c r="H11" s="230">
        <v>6192.21750892</v>
      </c>
      <c r="I11" s="119">
        <v>6737.2326882199995</v>
      </c>
      <c r="J11" s="119">
        <v>6960.9769075200002</v>
      </c>
    </row>
    <row r="12" spans="1:29" s="7" customFormat="1" ht="13.5" customHeight="1" x14ac:dyDescent="0.2">
      <c r="A12" s="76" t="s">
        <v>6</v>
      </c>
      <c r="B12" s="56">
        <v>441493</v>
      </c>
      <c r="C12" s="139">
        <v>441084.20999658824</v>
      </c>
      <c r="D12" s="139">
        <v>479970.96508883248</v>
      </c>
      <c r="E12" s="139">
        <v>438053.75002589403</v>
      </c>
      <c r="F12" s="139">
        <v>473855.26338140853</v>
      </c>
      <c r="G12" s="139">
        <v>480488.74600087729</v>
      </c>
      <c r="H12" s="267">
        <v>425819.14539000636</v>
      </c>
      <c r="I12" s="139">
        <v>457186.1634008605</v>
      </c>
      <c r="J12" s="139">
        <v>464161.82108662161</v>
      </c>
      <c r="K12" s="191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</row>
    <row r="13" spans="1:29" x14ac:dyDescent="0.2">
      <c r="A13" s="78" t="s">
        <v>217</v>
      </c>
      <c r="B13" s="58"/>
      <c r="C13" s="119">
        <v>0</v>
      </c>
      <c r="D13" s="119">
        <v>155.042338</v>
      </c>
      <c r="E13" s="119">
        <v>206.74749700000001</v>
      </c>
      <c r="F13" s="119">
        <v>241.041616</v>
      </c>
      <c r="G13" s="118">
        <v>262.90128900000002</v>
      </c>
      <c r="H13" s="230">
        <v>206.74749700000001</v>
      </c>
      <c r="I13" s="119">
        <v>241.041616</v>
      </c>
      <c r="J13" s="119">
        <v>262.90128900000002</v>
      </c>
    </row>
    <row r="14" spans="1:29" x14ac:dyDescent="0.2">
      <c r="A14" s="77" t="s">
        <v>152</v>
      </c>
      <c r="B14" s="58">
        <v>20445</v>
      </c>
      <c r="C14" s="119">
        <v>21138.819168000002</v>
      </c>
      <c r="D14" s="119">
        <v>28978.830571999999</v>
      </c>
      <c r="E14" s="119">
        <v>28946.032285000001</v>
      </c>
      <c r="F14" s="119">
        <v>39380.861280999998</v>
      </c>
      <c r="G14" s="119">
        <v>41038.530079000004</v>
      </c>
      <c r="H14" s="230">
        <v>17852.351137170001</v>
      </c>
      <c r="I14" s="119">
        <v>24489.46514851</v>
      </c>
      <c r="J14" s="119">
        <v>25539.063085409998</v>
      </c>
    </row>
    <row r="15" spans="1:29" x14ac:dyDescent="0.2">
      <c r="A15" s="77" t="s">
        <v>25</v>
      </c>
      <c r="B15" s="58">
        <v>1686</v>
      </c>
      <c r="C15" s="119">
        <v>1727.9492680000001</v>
      </c>
      <c r="D15" s="119">
        <v>2260.1639559999999</v>
      </c>
      <c r="E15" s="119">
        <v>1446.9296899999999</v>
      </c>
      <c r="F15" s="119">
        <v>1154.1493129999999</v>
      </c>
      <c r="G15" s="119">
        <v>1208.083584</v>
      </c>
      <c r="H15" s="230">
        <v>1446.9296899999999</v>
      </c>
      <c r="I15" s="119">
        <v>1154.1493129999999</v>
      </c>
      <c r="J15" s="119">
        <v>1208.083584</v>
      </c>
    </row>
    <row r="16" spans="1:29" x14ac:dyDescent="0.2">
      <c r="A16" s="77" t="s">
        <v>233</v>
      </c>
      <c r="B16" s="58"/>
      <c r="C16" s="119"/>
      <c r="D16" s="119"/>
      <c r="E16" s="119">
        <v>61.669911999999997</v>
      </c>
      <c r="F16" s="119">
        <v>278.81194980210074</v>
      </c>
      <c r="G16" s="119">
        <v>339.29296938403411</v>
      </c>
      <c r="H16" s="230">
        <v>61.656566269999999</v>
      </c>
      <c r="I16" s="119">
        <v>278.81195428654308</v>
      </c>
      <c r="J16" s="119">
        <v>339.29296067430158</v>
      </c>
    </row>
    <row r="17" spans="1:10" x14ac:dyDescent="0.2">
      <c r="A17" s="77" t="s">
        <v>184</v>
      </c>
      <c r="B17" s="58">
        <v>185</v>
      </c>
      <c r="C17" s="119">
        <v>213.55742799999999</v>
      </c>
      <c r="D17" s="119">
        <v>285.31678599999998</v>
      </c>
      <c r="E17" s="119">
        <v>247.86173600000001</v>
      </c>
      <c r="F17" s="119">
        <v>245.99708200000001</v>
      </c>
      <c r="G17" s="119">
        <v>253.09589600000001</v>
      </c>
      <c r="H17" s="230">
        <v>247.86173600000001</v>
      </c>
      <c r="I17" s="119">
        <v>245.99708200000001</v>
      </c>
      <c r="J17" s="119">
        <v>253.09589600000001</v>
      </c>
    </row>
    <row r="18" spans="1:10" x14ac:dyDescent="0.2">
      <c r="A18" s="77" t="s">
        <v>7</v>
      </c>
      <c r="B18" s="58">
        <v>10184</v>
      </c>
      <c r="C18" s="119">
        <v>10876.172352</v>
      </c>
      <c r="D18" s="119">
        <v>13538.134747</v>
      </c>
      <c r="E18" s="119">
        <v>13221.313563</v>
      </c>
      <c r="F18" s="119">
        <v>14303.203237</v>
      </c>
      <c r="G18" s="119">
        <v>14640.199901</v>
      </c>
      <c r="H18" s="230">
        <v>12129.521397889999</v>
      </c>
      <c r="I18" s="119">
        <v>13011.674458060001</v>
      </c>
      <c r="J18" s="119">
        <v>13296.055104290001</v>
      </c>
    </row>
    <row r="19" spans="1:10" x14ac:dyDescent="0.2">
      <c r="A19" s="77" t="s">
        <v>54</v>
      </c>
      <c r="B19" s="58">
        <v>2559</v>
      </c>
      <c r="C19" s="119">
        <v>2334.3868504315028</v>
      </c>
      <c r="D19" s="119">
        <v>2580.3748124700764</v>
      </c>
      <c r="E19" s="119">
        <v>3022.6026318420832</v>
      </c>
      <c r="F19" s="119">
        <v>2649.3739051511584</v>
      </c>
      <c r="G19" s="119">
        <v>2634.954308349154</v>
      </c>
      <c r="H19" s="230">
        <v>2917.6663296526567</v>
      </c>
      <c r="I19" s="119">
        <v>2448.6783623255128</v>
      </c>
      <c r="J19" s="119">
        <v>2439.301928266862</v>
      </c>
    </row>
    <row r="20" spans="1:10" x14ac:dyDescent="0.2">
      <c r="A20" s="77" t="s">
        <v>198</v>
      </c>
      <c r="B20" s="58">
        <v>319</v>
      </c>
      <c r="C20" s="119">
        <v>510.835734</v>
      </c>
      <c r="D20" s="119">
        <v>1113.6415300000001</v>
      </c>
      <c r="E20" s="119">
        <v>1570.0974859999999</v>
      </c>
      <c r="F20" s="119">
        <v>2210.252532</v>
      </c>
      <c r="G20" s="119">
        <v>2286.6199310000002</v>
      </c>
      <c r="H20" s="230">
        <v>1646.9720749999999</v>
      </c>
      <c r="I20" s="119">
        <v>2210.252532</v>
      </c>
      <c r="J20" s="119">
        <v>2286.6199310000002</v>
      </c>
    </row>
    <row r="21" spans="1:10" x14ac:dyDescent="0.2">
      <c r="A21" s="77" t="s">
        <v>8</v>
      </c>
      <c r="B21" s="58">
        <v>3501</v>
      </c>
      <c r="C21" s="119">
        <v>3422.9115569999999</v>
      </c>
      <c r="D21" s="119">
        <v>3963.5239620000002</v>
      </c>
      <c r="E21" s="119">
        <v>3770.735784</v>
      </c>
      <c r="F21" s="119">
        <v>4261.8939129999999</v>
      </c>
      <c r="G21" s="119">
        <v>2412.166037</v>
      </c>
      <c r="H21" s="230">
        <v>3770.7378119999998</v>
      </c>
      <c r="I21" s="119">
        <v>4261.8939129999999</v>
      </c>
      <c r="J21" s="119">
        <v>2412.166037</v>
      </c>
    </row>
    <row r="22" spans="1:10" x14ac:dyDescent="0.2">
      <c r="A22" s="78" t="s">
        <v>55</v>
      </c>
      <c r="B22" s="58">
        <v>6733</v>
      </c>
      <c r="C22" s="119">
        <v>9857.1744423500004</v>
      </c>
      <c r="D22" s="119">
        <v>10982.175148979999</v>
      </c>
      <c r="E22" s="119">
        <v>12444.34860673</v>
      </c>
      <c r="F22" s="119">
        <v>8078.6811970899998</v>
      </c>
      <c r="G22" s="119">
        <v>8241.8646410599995</v>
      </c>
      <c r="H22" s="230">
        <v>9673.4989100000003</v>
      </c>
      <c r="I22" s="119">
        <v>8078.6811970899998</v>
      </c>
      <c r="J22" s="119">
        <v>8241.8646410599995</v>
      </c>
    </row>
    <row r="23" spans="1:10" x14ac:dyDescent="0.2">
      <c r="A23" s="78" t="s">
        <v>226</v>
      </c>
      <c r="B23" s="58"/>
      <c r="C23" s="119"/>
      <c r="D23" s="119">
        <v>51.484668999999997</v>
      </c>
      <c r="E23" s="119">
        <v>29.453568000000001</v>
      </c>
      <c r="F23" s="119">
        <v>41.747900000000001</v>
      </c>
      <c r="G23" s="119">
        <v>44.548282999999998</v>
      </c>
      <c r="H23" s="230">
        <v>29.453568000000001</v>
      </c>
      <c r="I23" s="119">
        <v>41.747900000000001</v>
      </c>
      <c r="J23" s="119">
        <v>44.548282999999998</v>
      </c>
    </row>
    <row r="24" spans="1:10" x14ac:dyDescent="0.2">
      <c r="A24" s="77" t="s">
        <v>9</v>
      </c>
      <c r="B24" s="58">
        <v>66985.353149288349</v>
      </c>
      <c r="C24" s="119">
        <v>69876.673464265026</v>
      </c>
      <c r="D24" s="119">
        <v>90603.586580030329</v>
      </c>
      <c r="E24" s="208">
        <v>80547.893949734294</v>
      </c>
      <c r="F24" s="119">
        <v>99022.860425884253</v>
      </c>
      <c r="G24" s="119">
        <v>100398.0591680947</v>
      </c>
      <c r="H24" s="230">
        <v>68471.048584923046</v>
      </c>
      <c r="I24" s="119">
        <v>76964.555860462409</v>
      </c>
      <c r="J24" s="119">
        <v>78653.440056838052</v>
      </c>
    </row>
    <row r="25" spans="1:10" x14ac:dyDescent="0.2">
      <c r="A25" s="77" t="s">
        <v>204</v>
      </c>
      <c r="B25" s="58"/>
      <c r="C25" s="119">
        <v>2856.76437885</v>
      </c>
      <c r="D25" s="119">
        <v>3595.5517213200001</v>
      </c>
      <c r="E25" s="119">
        <v>3554.3736791000001</v>
      </c>
      <c r="F25" s="119">
        <v>4411.0855650000003</v>
      </c>
      <c r="G25" s="119">
        <v>4632.2865885000001</v>
      </c>
      <c r="H25" s="230">
        <v>3554.3736742999999</v>
      </c>
      <c r="I25" s="119">
        <v>4411.0855650000003</v>
      </c>
      <c r="J25" s="119">
        <v>4632.2865885000001</v>
      </c>
    </row>
    <row r="26" spans="1:10" x14ac:dyDescent="0.2">
      <c r="A26" s="77" t="s">
        <v>205</v>
      </c>
      <c r="B26" s="58">
        <v>22970</v>
      </c>
      <c r="C26" s="119">
        <v>31273.47162394</v>
      </c>
      <c r="D26" s="119">
        <v>30773.0515825</v>
      </c>
      <c r="E26" s="119">
        <v>26399.732758580001</v>
      </c>
      <c r="F26" s="119">
        <v>34445.793639639996</v>
      </c>
      <c r="G26" s="118">
        <v>34148.136324539999</v>
      </c>
      <c r="H26" s="230">
        <v>26399.732773250002</v>
      </c>
      <c r="I26" s="119">
        <v>34445.793639639996</v>
      </c>
      <c r="J26" s="119">
        <v>34148.136324539999</v>
      </c>
    </row>
    <row r="27" spans="1:10" x14ac:dyDescent="0.2">
      <c r="A27" s="76" t="s">
        <v>56</v>
      </c>
      <c r="B27" s="56">
        <v>4590</v>
      </c>
      <c r="C27" s="139">
        <v>5818.9213259999997</v>
      </c>
      <c r="D27" s="139">
        <v>5764.7054470000003</v>
      </c>
      <c r="E27" s="139">
        <v>5599.4847220000001</v>
      </c>
      <c r="F27" s="139">
        <v>6142.6133460000001</v>
      </c>
      <c r="G27" s="139">
        <v>6340.355759</v>
      </c>
      <c r="H27" s="267">
        <v>5171.640539</v>
      </c>
      <c r="I27" s="139">
        <v>5682.974725</v>
      </c>
      <c r="J27" s="139">
        <v>5868.6774599999999</v>
      </c>
    </row>
    <row r="28" spans="1:10" x14ac:dyDescent="0.2">
      <c r="A28" s="77" t="s">
        <v>26</v>
      </c>
      <c r="B28" s="58">
        <v>14718</v>
      </c>
      <c r="C28" s="119">
        <v>19010.852249</v>
      </c>
      <c r="D28" s="119">
        <v>22373.895826</v>
      </c>
      <c r="E28" s="119">
        <v>21142.102086999999</v>
      </c>
      <c r="F28" s="119">
        <v>23942.191347</v>
      </c>
      <c r="G28" s="119">
        <v>24653.935989000001</v>
      </c>
      <c r="H28" s="230">
        <v>21142.102191329999</v>
      </c>
      <c r="I28" s="119">
        <v>23942.191345790001</v>
      </c>
      <c r="J28" s="119">
        <v>24653.935987299999</v>
      </c>
    </row>
    <row r="29" spans="1:10" x14ac:dyDescent="0.2">
      <c r="A29" s="77" t="s">
        <v>188</v>
      </c>
      <c r="B29" s="58">
        <v>91</v>
      </c>
      <c r="C29" s="119">
        <v>81.844166712113818</v>
      </c>
      <c r="D29" s="119"/>
      <c r="E29" s="119"/>
      <c r="F29" s="119"/>
      <c r="G29" s="119"/>
      <c r="H29" s="230"/>
      <c r="I29" s="119"/>
      <c r="J29" s="119"/>
    </row>
    <row r="30" spans="1:10" x14ac:dyDescent="0.2">
      <c r="A30" s="76" t="s">
        <v>10</v>
      </c>
      <c r="B30" s="56">
        <v>300</v>
      </c>
      <c r="C30" s="139">
        <v>452.82751100000002</v>
      </c>
      <c r="D30" s="139">
        <v>518.57550000000003</v>
      </c>
      <c r="E30" s="139">
        <v>481.26369699999998</v>
      </c>
      <c r="F30" s="139">
        <v>462.81584400000003</v>
      </c>
      <c r="G30" s="139">
        <v>462.943511</v>
      </c>
      <c r="H30" s="267">
        <v>481.26369690000001</v>
      </c>
      <c r="I30" s="139">
        <v>462.81584379999998</v>
      </c>
      <c r="J30" s="139">
        <v>462.94351080000001</v>
      </c>
    </row>
    <row r="31" spans="1:10" x14ac:dyDescent="0.2">
      <c r="A31" s="76" t="s">
        <v>222</v>
      </c>
      <c r="B31" s="56">
        <v>1525</v>
      </c>
      <c r="C31" s="139">
        <v>1512.2083750685899</v>
      </c>
      <c r="D31" s="139">
        <v>247.77060528468002</v>
      </c>
      <c r="E31" s="139">
        <v>173.12081577533002</v>
      </c>
      <c r="F31" s="139">
        <v>249.22727728000001</v>
      </c>
      <c r="G31" s="119">
        <v>249.31882847</v>
      </c>
      <c r="H31" s="267">
        <v>173.12094164000001</v>
      </c>
      <c r="I31" s="139">
        <v>249.22727724651901</v>
      </c>
      <c r="J31" s="139">
        <v>249.3188284733564</v>
      </c>
    </row>
    <row r="32" spans="1:10" x14ac:dyDescent="0.2">
      <c r="A32" s="78" t="s">
        <v>11</v>
      </c>
      <c r="B32" s="58">
        <v>166384</v>
      </c>
      <c r="C32" s="119">
        <v>179616.369194</v>
      </c>
      <c r="D32" s="119">
        <v>188288.27763900001</v>
      </c>
      <c r="E32" s="119">
        <v>177370.465089</v>
      </c>
      <c r="F32" s="119">
        <v>196242.548713</v>
      </c>
      <c r="G32" s="118">
        <v>200940.797942</v>
      </c>
      <c r="H32" s="230">
        <v>169442.887415</v>
      </c>
      <c r="I32" s="119">
        <v>188911.70573116001</v>
      </c>
      <c r="J32" s="119">
        <v>193531.28420215999</v>
      </c>
    </row>
    <row r="33" spans="1:29" s="7" customFormat="1" x14ac:dyDescent="0.2">
      <c r="A33" s="78" t="s">
        <v>12</v>
      </c>
      <c r="B33" s="58">
        <v>518552.90090797073</v>
      </c>
      <c r="C33" s="119">
        <v>650429.28984899691</v>
      </c>
      <c r="D33" s="119">
        <v>719764.39447734621</v>
      </c>
      <c r="E33" s="208">
        <v>696697.64164159808</v>
      </c>
      <c r="F33" s="119">
        <v>790573.78844634362</v>
      </c>
      <c r="G33" s="119">
        <v>806444.47326261096</v>
      </c>
      <c r="H33" s="230">
        <v>589781.70075352176</v>
      </c>
      <c r="I33" s="119">
        <v>665920.69709916611</v>
      </c>
      <c r="J33" s="119">
        <v>679418.52965328842</v>
      </c>
      <c r="K33" s="191"/>
      <c r="L33" s="323"/>
      <c r="M33" s="323"/>
      <c r="N33" s="323"/>
      <c r="O33" s="323"/>
      <c r="P33" s="323"/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3"/>
      <c r="AB33" s="323"/>
      <c r="AC33" s="323"/>
    </row>
    <row r="34" spans="1:29" s="7" customFormat="1" ht="13.5" customHeight="1" x14ac:dyDescent="0.2">
      <c r="A34" s="78" t="s">
        <v>176</v>
      </c>
      <c r="B34" s="58">
        <v>319804</v>
      </c>
      <c r="C34" s="119">
        <v>329370.97447959002</v>
      </c>
      <c r="D34" s="119">
        <v>329928.8732109</v>
      </c>
      <c r="E34" s="119">
        <v>293319.24082648999</v>
      </c>
      <c r="F34" s="119">
        <v>333200.2061908</v>
      </c>
      <c r="G34" s="119">
        <v>336823.72425470001</v>
      </c>
      <c r="H34" s="230">
        <v>289314.78622244002</v>
      </c>
      <c r="I34" s="119">
        <v>329097.37636399001</v>
      </c>
      <c r="J34" s="119">
        <v>332530.38182086003</v>
      </c>
      <c r="K34" s="191"/>
      <c r="L34" s="323"/>
      <c r="M34" s="323"/>
      <c r="N34" s="323"/>
      <c r="O34" s="323"/>
      <c r="P34" s="323"/>
      <c r="Q34" s="323"/>
      <c r="R34" s="323"/>
      <c r="S34" s="323"/>
      <c r="T34" s="323"/>
      <c r="U34" s="323"/>
      <c r="V34" s="323"/>
      <c r="W34" s="323"/>
      <c r="X34" s="323"/>
      <c r="Y34" s="323"/>
      <c r="Z34" s="323"/>
      <c r="AA34" s="323"/>
      <c r="AB34" s="323"/>
      <c r="AC34" s="323"/>
    </row>
    <row r="35" spans="1:29" s="7" customFormat="1" ht="16.5" customHeight="1" x14ac:dyDescent="0.2">
      <c r="A35" s="77" t="s">
        <v>163</v>
      </c>
      <c r="B35" s="58">
        <v>29892</v>
      </c>
      <c r="C35" s="119">
        <v>27036.913454779467</v>
      </c>
      <c r="D35" s="119">
        <v>27096.787064589556</v>
      </c>
      <c r="E35" s="119">
        <v>25906.499634980999</v>
      </c>
      <c r="F35" s="119">
        <v>27241.248977352345</v>
      </c>
      <c r="G35" s="119">
        <v>28139.143372730538</v>
      </c>
      <c r="H35" s="230">
        <v>25749.193616513239</v>
      </c>
      <c r="I35" s="119">
        <v>27174.341005271799</v>
      </c>
      <c r="J35" s="119">
        <v>28042.407474357919</v>
      </c>
      <c r="K35" s="191"/>
      <c r="L35" s="323"/>
      <c r="M35" s="323"/>
      <c r="N35" s="323"/>
      <c r="O35" s="323"/>
      <c r="P35" s="323"/>
      <c r="Q35" s="323"/>
      <c r="R35" s="323"/>
      <c r="S35" s="323"/>
      <c r="T35" s="323"/>
      <c r="U35" s="323"/>
      <c r="V35" s="323"/>
      <c r="W35" s="323"/>
      <c r="X35" s="323"/>
      <c r="Y35" s="323"/>
      <c r="Z35" s="323"/>
      <c r="AA35" s="323"/>
      <c r="AB35" s="323"/>
      <c r="AC35" s="323"/>
    </row>
    <row r="36" spans="1:29" s="7" customFormat="1" x14ac:dyDescent="0.2">
      <c r="A36" s="77" t="s">
        <v>169</v>
      </c>
      <c r="B36" s="58">
        <v>4246</v>
      </c>
      <c r="C36" s="119">
        <v>2014</v>
      </c>
      <c r="D36" s="119">
        <v>1761</v>
      </c>
      <c r="E36" s="119">
        <v>1203.6874949999999</v>
      </c>
      <c r="F36" s="58">
        <v>1191.912131</v>
      </c>
      <c r="G36" s="119">
        <v>1210.8673470000001</v>
      </c>
      <c r="H36" s="230">
        <v>1203.6874949999999</v>
      </c>
      <c r="I36" s="58">
        <v>1191.912131</v>
      </c>
      <c r="J36" s="139">
        <v>1210.8673470000001</v>
      </c>
      <c r="L36" s="323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23"/>
      <c r="X36" s="323"/>
      <c r="Y36" s="323"/>
      <c r="Z36" s="323"/>
      <c r="AA36" s="323"/>
      <c r="AB36" s="323"/>
      <c r="AC36" s="323"/>
    </row>
    <row r="37" spans="1:29" x14ac:dyDescent="0.2">
      <c r="A37" s="76" t="s">
        <v>13</v>
      </c>
      <c r="B37" s="58">
        <v>39306</v>
      </c>
      <c r="C37" s="119">
        <v>41479.595000000001</v>
      </c>
      <c r="D37" s="119">
        <v>50859.817261600001</v>
      </c>
      <c r="E37" s="119">
        <v>48477.073000260003</v>
      </c>
      <c r="F37" s="119">
        <v>54052.709694359997</v>
      </c>
      <c r="G37" s="118">
        <v>55249.397644719997</v>
      </c>
      <c r="H37" s="230">
        <v>43498.863450069999</v>
      </c>
      <c r="I37" s="119">
        <v>48318.709054170002</v>
      </c>
      <c r="J37" s="119">
        <v>49313.271962910003</v>
      </c>
    </row>
    <row r="38" spans="1:29" s="7" customFormat="1" x14ac:dyDescent="0.2">
      <c r="A38" s="78" t="s">
        <v>23</v>
      </c>
      <c r="B38" s="58">
        <v>405</v>
      </c>
      <c r="C38" s="119">
        <v>383.37565799999999</v>
      </c>
      <c r="D38" s="119">
        <v>464.72040199999998</v>
      </c>
      <c r="E38" s="119">
        <v>453.60370999999998</v>
      </c>
      <c r="F38" s="119">
        <v>565.926151</v>
      </c>
      <c r="G38" s="118">
        <v>597.78809100000001</v>
      </c>
      <c r="H38" s="230">
        <v>453.60370999999998</v>
      </c>
      <c r="I38" s="119">
        <v>565.926151</v>
      </c>
      <c r="J38" s="119">
        <v>597.78809100000001</v>
      </c>
      <c r="K38" s="191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323"/>
      <c r="Z38" s="323"/>
      <c r="AA38" s="323"/>
      <c r="AB38" s="323"/>
      <c r="AC38" s="323"/>
    </row>
    <row r="39" spans="1:29" s="7" customFormat="1" x14ac:dyDescent="0.2">
      <c r="A39" s="76" t="s">
        <v>24</v>
      </c>
      <c r="B39" s="56">
        <v>1161</v>
      </c>
      <c r="C39" s="139">
        <v>1218.1990910578402</v>
      </c>
      <c r="D39" s="139">
        <v>1262.98903845828</v>
      </c>
      <c r="E39" s="139">
        <v>1046.4327731890201</v>
      </c>
      <c r="F39" s="139">
        <v>1281.0344731</v>
      </c>
      <c r="G39" s="139">
        <v>1327.1958638000001</v>
      </c>
      <c r="H39" s="267">
        <v>1045.9692055</v>
      </c>
      <c r="I39" s="139">
        <v>1281.034473101598</v>
      </c>
      <c r="J39" s="139">
        <v>1327.195863704892</v>
      </c>
      <c r="K39" s="191"/>
      <c r="L39" s="323"/>
      <c r="M39" s="323"/>
      <c r="N39" s="323"/>
      <c r="O39" s="323"/>
      <c r="P39" s="323"/>
      <c r="Q39" s="323"/>
      <c r="R39" s="323"/>
      <c r="S39" s="323"/>
      <c r="T39" s="323"/>
      <c r="U39" s="323"/>
      <c r="V39" s="323"/>
      <c r="W39" s="323"/>
      <c r="X39" s="323"/>
      <c r="Y39" s="323"/>
      <c r="Z39" s="323"/>
      <c r="AA39" s="323"/>
      <c r="AB39" s="323"/>
      <c r="AC39" s="323"/>
    </row>
    <row r="40" spans="1:29" s="7" customFormat="1" x14ac:dyDescent="0.2">
      <c r="A40" s="79" t="s">
        <v>27</v>
      </c>
      <c r="B40" s="59">
        <v>388</v>
      </c>
      <c r="C40" s="140">
        <v>516.26888014999997</v>
      </c>
      <c r="D40" s="140">
        <v>650.63058032000004</v>
      </c>
      <c r="E40" s="140">
        <v>613.27205786000002</v>
      </c>
      <c r="F40" s="140">
        <v>687.2499636</v>
      </c>
      <c r="G40" s="140">
        <v>703.89761329999999</v>
      </c>
      <c r="H40" s="268">
        <v>613.27205786000002</v>
      </c>
      <c r="I40" s="140">
        <v>687.24996362000002</v>
      </c>
      <c r="J40" s="140">
        <v>703.89761325999996</v>
      </c>
      <c r="K40" s="191"/>
      <c r="L40" s="323"/>
      <c r="M40" s="323"/>
      <c r="N40" s="323"/>
      <c r="O40" s="323"/>
      <c r="P40" s="323"/>
      <c r="Q40" s="323"/>
      <c r="R40" s="323"/>
      <c r="S40" s="323"/>
      <c r="T40" s="323"/>
      <c r="U40" s="323"/>
      <c r="V40" s="323"/>
      <c r="W40" s="323"/>
      <c r="X40" s="323"/>
      <c r="Y40" s="323"/>
      <c r="Z40" s="323"/>
      <c r="AA40" s="323"/>
      <c r="AB40" s="323"/>
      <c r="AC40" s="323"/>
    </row>
    <row r="41" spans="1:29" x14ac:dyDescent="0.2">
      <c r="A41" s="81" t="s">
        <v>14</v>
      </c>
      <c r="B41" s="82">
        <v>45020</v>
      </c>
      <c r="C41" s="142">
        <v>49646.122216412863</v>
      </c>
      <c r="D41" s="142">
        <v>55119.655688210885</v>
      </c>
      <c r="E41" s="142">
        <v>47216.638139048846</v>
      </c>
      <c r="F41" s="142">
        <v>49792.358853154852</v>
      </c>
      <c r="G41" s="142">
        <v>50654.039083850919</v>
      </c>
      <c r="H41" s="271">
        <v>44452.189249659867</v>
      </c>
      <c r="I41" s="142">
        <v>46565.873947565502</v>
      </c>
      <c r="J41" s="142">
        <v>47192.107299712632</v>
      </c>
    </row>
    <row r="42" spans="1:29" s="7" customFormat="1" x14ac:dyDescent="0.2">
      <c r="A42" s="77" t="s">
        <v>59</v>
      </c>
      <c r="B42" s="58">
        <v>2447</v>
      </c>
      <c r="C42" s="119">
        <v>2853.9181410000001</v>
      </c>
      <c r="D42" s="119">
        <v>3367.970519</v>
      </c>
      <c r="E42" s="119">
        <v>1487.8422880000001</v>
      </c>
      <c r="F42" s="119">
        <v>1410.425305</v>
      </c>
      <c r="G42" s="119">
        <v>1413.327055</v>
      </c>
      <c r="H42" s="230">
        <v>83.287519349999997</v>
      </c>
      <c r="I42" s="119">
        <v>80.200804869999999</v>
      </c>
      <c r="J42" s="119">
        <v>79.54431846</v>
      </c>
      <c r="K42" s="191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</row>
    <row r="43" spans="1:29" x14ac:dyDescent="0.2">
      <c r="A43" s="77" t="s">
        <v>189</v>
      </c>
      <c r="B43" s="58">
        <v>7912</v>
      </c>
      <c r="C43" s="119">
        <v>6635.9083085811699</v>
      </c>
      <c r="D43" s="119">
        <v>6600.6688244367506</v>
      </c>
      <c r="E43" s="119">
        <v>5589.389431009</v>
      </c>
      <c r="F43" s="119">
        <v>5303.3990033999999</v>
      </c>
      <c r="G43" s="119">
        <v>5489.3983188900002</v>
      </c>
      <c r="H43" s="230">
        <v>5590.5051868500004</v>
      </c>
      <c r="I43" s="119">
        <v>5303.3990029626675</v>
      </c>
      <c r="J43" s="119">
        <v>5489.3983184816207</v>
      </c>
    </row>
    <row r="44" spans="1:29" s="7" customFormat="1" x14ac:dyDescent="0.2">
      <c r="A44" s="81" t="s">
        <v>60</v>
      </c>
      <c r="B44" s="82">
        <v>5649</v>
      </c>
      <c r="C44" s="119">
        <v>7782.3007421718066</v>
      </c>
      <c r="D44" s="119">
        <v>10640.268707078336</v>
      </c>
      <c r="E44" s="119">
        <v>10591.49252</v>
      </c>
      <c r="F44" s="119">
        <v>10812.520294</v>
      </c>
      <c r="G44" s="119">
        <v>11034.077066</v>
      </c>
      <c r="H44" s="230">
        <v>10369.83238039</v>
      </c>
      <c r="I44" s="119">
        <v>10711.73480178</v>
      </c>
      <c r="J44" s="119">
        <v>10912.33735921</v>
      </c>
      <c r="K44" s="191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323"/>
      <c r="W44" s="323"/>
      <c r="X44" s="323"/>
      <c r="Y44" s="323"/>
      <c r="Z44" s="323"/>
      <c r="AA44" s="323"/>
      <c r="AB44" s="323"/>
      <c r="AC44" s="323"/>
    </row>
    <row r="45" spans="1:29" x14ac:dyDescent="0.2">
      <c r="A45" s="83" t="s">
        <v>15</v>
      </c>
      <c r="B45" s="143">
        <f t="shared" ref="B45:H45" si="0">SUM(B4:B44)-B36</f>
        <v>1852906.2540572591</v>
      </c>
      <c r="C45" s="143">
        <f t="shared" si="0"/>
        <v>2048169.0199353013</v>
      </c>
      <c r="D45" s="143">
        <f t="shared" si="0"/>
        <v>2235839.8739523683</v>
      </c>
      <c r="E45" s="143">
        <f t="shared" si="0"/>
        <v>2041936.5257461038</v>
      </c>
      <c r="F45" s="143">
        <v>2300112.7283367277</v>
      </c>
      <c r="G45" s="143">
        <f>SUM(G4:G44)-G36</f>
        <v>2340440.1475804481</v>
      </c>
      <c r="H45" s="143">
        <f t="shared" si="0"/>
        <v>1870237.3954850505</v>
      </c>
      <c r="I45" s="143">
        <v>2089205.4066654756</v>
      </c>
      <c r="J45" s="143">
        <f>SUM(J4:J44)-J36</f>
        <v>2126093.5816032207</v>
      </c>
    </row>
    <row r="46" spans="1:29" x14ac:dyDescent="0.2">
      <c r="A46" s="40" t="s">
        <v>29</v>
      </c>
      <c r="B46" s="41">
        <f t="shared" ref="B46:H46" si="1">SUM(B4:B44)</f>
        <v>1857152.2540572591</v>
      </c>
      <c r="C46" s="41">
        <f t="shared" si="1"/>
        <v>2050183.0199353013</v>
      </c>
      <c r="D46" s="41">
        <f t="shared" si="1"/>
        <v>2237600.8739523683</v>
      </c>
      <c r="E46" s="41">
        <f t="shared" si="1"/>
        <v>2043140.2132411038</v>
      </c>
      <c r="F46" s="41">
        <v>2301304.6404677276</v>
      </c>
      <c r="G46" s="41">
        <f>SUM(G4:G44)</f>
        <v>2341651.0149274482</v>
      </c>
      <c r="H46" s="41">
        <f t="shared" si="1"/>
        <v>1871441.0829800505</v>
      </c>
      <c r="I46" s="41">
        <v>2090397.3187964757</v>
      </c>
      <c r="J46" s="41">
        <f>SUM(J4:J44)</f>
        <v>2127304.4489502208</v>
      </c>
    </row>
    <row r="47" spans="1:29" x14ac:dyDescent="0.2">
      <c r="A47" s="169" t="s">
        <v>199</v>
      </c>
      <c r="B47" s="153"/>
      <c r="C47" s="196"/>
      <c r="D47" s="196"/>
      <c r="E47" s="196"/>
      <c r="F47" s="196"/>
      <c r="G47" s="220"/>
      <c r="H47" s="220"/>
      <c r="I47" s="219"/>
      <c r="J47" s="296"/>
    </row>
    <row r="48" spans="1:29" ht="13.5" thickBot="1" x14ac:dyDescent="0.25">
      <c r="A48" s="169" t="s">
        <v>250</v>
      </c>
      <c r="B48" s="153"/>
      <c r="C48" s="286"/>
      <c r="D48" s="286"/>
      <c r="E48" s="286"/>
      <c r="F48" s="286"/>
      <c r="G48" s="286"/>
      <c r="H48" s="286"/>
      <c r="I48" s="286"/>
      <c r="J48" s="297"/>
    </row>
    <row r="49" spans="1:29" x14ac:dyDescent="0.2">
      <c r="A49" s="170" t="s">
        <v>221</v>
      </c>
      <c r="B49" s="171"/>
      <c r="C49" s="171"/>
      <c r="D49" s="171"/>
      <c r="E49" s="171"/>
      <c r="F49" s="195"/>
      <c r="G49" s="195"/>
      <c r="H49" s="195"/>
      <c r="I49" s="195"/>
      <c r="J49" s="295"/>
    </row>
    <row r="50" spans="1:29" s="190" customFormat="1" x14ac:dyDescent="0.2">
      <c r="B50" s="192"/>
      <c r="D50" s="193"/>
      <c r="E50" s="193"/>
      <c r="F50" s="193"/>
      <c r="G50" s="194"/>
      <c r="H50" s="294"/>
      <c r="I50" s="191"/>
      <c r="J50" s="191"/>
      <c r="K50" s="191"/>
      <c r="L50" s="323"/>
      <c r="M50" s="323"/>
      <c r="N50" s="323"/>
      <c r="O50" s="323"/>
      <c r="P50" s="323"/>
      <c r="Q50" s="323"/>
      <c r="R50" s="323"/>
      <c r="S50" s="323"/>
      <c r="T50" s="323"/>
      <c r="U50" s="323"/>
      <c r="V50" s="323"/>
      <c r="W50" s="323"/>
      <c r="X50" s="323"/>
      <c r="Y50" s="323"/>
      <c r="Z50" s="323"/>
      <c r="AA50" s="323"/>
      <c r="AB50" s="323"/>
      <c r="AC50" s="323"/>
    </row>
    <row r="51" spans="1:29" s="162" customFormat="1" x14ac:dyDescent="0.2">
      <c r="K51" s="191"/>
      <c r="L51" s="323"/>
      <c r="M51" s="323"/>
      <c r="N51" s="323"/>
      <c r="O51" s="323"/>
      <c r="P51" s="323"/>
      <c r="Q51" s="323"/>
      <c r="R51" s="323"/>
      <c r="S51" s="323"/>
      <c r="T51" s="323"/>
      <c r="U51" s="323"/>
      <c r="V51" s="323"/>
      <c r="W51" s="323"/>
      <c r="X51" s="323"/>
      <c r="Y51" s="323"/>
      <c r="Z51" s="323"/>
      <c r="AA51" s="323"/>
      <c r="AB51" s="323"/>
      <c r="AC51" s="323"/>
    </row>
    <row r="52" spans="1:29" s="162" customFormat="1" x14ac:dyDescent="0.2">
      <c r="K52" s="191"/>
      <c r="L52" s="323"/>
      <c r="M52" s="323"/>
      <c r="N52" s="323"/>
      <c r="O52" s="323"/>
      <c r="P52" s="323"/>
      <c r="Q52" s="323"/>
      <c r="R52" s="323"/>
      <c r="S52" s="323"/>
      <c r="T52" s="323"/>
      <c r="U52" s="323"/>
      <c r="V52" s="323"/>
      <c r="W52" s="323"/>
      <c r="X52" s="323"/>
      <c r="Y52" s="323"/>
      <c r="Z52" s="323"/>
      <c r="AA52" s="323"/>
      <c r="AB52" s="323"/>
      <c r="AC52" s="323"/>
    </row>
    <row r="53" spans="1:29" s="162" customFormat="1" x14ac:dyDescent="0.2">
      <c r="K53" s="191"/>
      <c r="L53" s="323"/>
      <c r="M53" s="323"/>
      <c r="N53" s="323"/>
      <c r="O53" s="323"/>
      <c r="P53" s="323"/>
      <c r="Q53" s="323"/>
      <c r="R53" s="323"/>
      <c r="S53" s="323"/>
      <c r="T53" s="323"/>
      <c r="U53" s="323"/>
      <c r="V53" s="323"/>
      <c r="W53" s="323"/>
      <c r="X53" s="323"/>
      <c r="Y53" s="323"/>
      <c r="Z53" s="323"/>
      <c r="AA53" s="323"/>
      <c r="AB53" s="323"/>
      <c r="AC53" s="323"/>
    </row>
    <row r="54" spans="1:29" s="162" customFormat="1" x14ac:dyDescent="0.2">
      <c r="H54" s="294"/>
      <c r="I54" s="191"/>
      <c r="J54" s="191"/>
      <c r="K54" s="191"/>
      <c r="L54" s="323"/>
      <c r="M54" s="323"/>
      <c r="N54" s="323"/>
      <c r="O54" s="323"/>
      <c r="P54" s="323"/>
      <c r="Q54" s="323"/>
      <c r="R54" s="323"/>
      <c r="S54" s="323"/>
      <c r="T54" s="323"/>
      <c r="U54" s="323"/>
      <c r="V54" s="323"/>
      <c r="W54" s="323"/>
      <c r="X54" s="323"/>
      <c r="Y54" s="323"/>
      <c r="Z54" s="323"/>
      <c r="AA54" s="323"/>
      <c r="AB54" s="323"/>
      <c r="AC54" s="323"/>
    </row>
    <row r="55" spans="1:29" s="162" customFormat="1" x14ac:dyDescent="0.2">
      <c r="H55" s="294"/>
      <c r="I55" s="191"/>
      <c r="J55" s="191"/>
      <c r="K55" s="191"/>
      <c r="L55" s="323"/>
      <c r="M55" s="323"/>
      <c r="N55" s="323"/>
      <c r="O55" s="323"/>
      <c r="P55" s="323"/>
      <c r="Q55" s="323"/>
      <c r="R55" s="323"/>
      <c r="S55" s="323"/>
      <c r="T55" s="323"/>
      <c r="U55" s="323"/>
      <c r="V55" s="323"/>
      <c r="W55" s="323"/>
      <c r="X55" s="323"/>
      <c r="Y55" s="323"/>
      <c r="Z55" s="323"/>
      <c r="AA55" s="323"/>
      <c r="AB55" s="323"/>
      <c r="AC55" s="323"/>
    </row>
    <row r="56" spans="1:29" s="162" customFormat="1" x14ac:dyDescent="0.2">
      <c r="H56" s="294"/>
      <c r="I56" s="191"/>
      <c r="J56" s="191"/>
      <c r="K56" s="191"/>
      <c r="L56" s="323"/>
      <c r="M56" s="323"/>
      <c r="N56" s="323"/>
      <c r="O56" s="323"/>
      <c r="P56" s="323"/>
      <c r="Q56" s="323"/>
      <c r="R56" s="323"/>
      <c r="S56" s="323"/>
      <c r="T56" s="323"/>
      <c r="U56" s="323"/>
      <c r="V56" s="323"/>
      <c r="W56" s="323"/>
      <c r="X56" s="323"/>
      <c r="Y56" s="323"/>
      <c r="Z56" s="323"/>
      <c r="AA56" s="323"/>
      <c r="AB56" s="323"/>
      <c r="AC56" s="323"/>
    </row>
    <row r="57" spans="1:29" s="162" customFormat="1" x14ac:dyDescent="0.2">
      <c r="H57" s="294"/>
      <c r="I57" s="191"/>
      <c r="J57" s="191"/>
      <c r="K57" s="191"/>
      <c r="L57" s="323"/>
      <c r="M57" s="323"/>
      <c r="N57" s="323"/>
      <c r="O57" s="323"/>
      <c r="P57" s="323"/>
      <c r="Q57" s="323"/>
      <c r="R57" s="323"/>
      <c r="S57" s="323"/>
      <c r="T57" s="323"/>
      <c r="U57" s="323"/>
      <c r="V57" s="323"/>
      <c r="W57" s="323"/>
      <c r="X57" s="323"/>
      <c r="Y57" s="323"/>
      <c r="Z57" s="323"/>
      <c r="AA57" s="323"/>
      <c r="AB57" s="323"/>
      <c r="AC57" s="323"/>
    </row>
    <row r="58" spans="1:29" s="162" customFormat="1" x14ac:dyDescent="0.2">
      <c r="H58" s="294"/>
      <c r="I58" s="191"/>
      <c r="J58" s="191"/>
      <c r="K58" s="191"/>
      <c r="L58" s="323"/>
      <c r="M58" s="323"/>
      <c r="N58" s="323"/>
      <c r="O58" s="323"/>
      <c r="P58" s="323"/>
      <c r="Q58" s="323"/>
      <c r="R58" s="323"/>
      <c r="S58" s="323"/>
      <c r="T58" s="323"/>
      <c r="U58" s="323"/>
      <c r="V58" s="323"/>
      <c r="W58" s="323"/>
      <c r="X58" s="323"/>
      <c r="Y58" s="323"/>
      <c r="Z58" s="323"/>
      <c r="AA58" s="323"/>
      <c r="AB58" s="323"/>
      <c r="AC58" s="323"/>
    </row>
    <row r="59" spans="1:29" s="162" customFormat="1" x14ac:dyDescent="0.2">
      <c r="H59" s="294"/>
      <c r="I59" s="191"/>
      <c r="J59" s="191"/>
      <c r="K59" s="191"/>
      <c r="L59" s="323"/>
      <c r="M59" s="323"/>
      <c r="N59" s="323"/>
      <c r="O59" s="323"/>
      <c r="P59" s="323"/>
      <c r="Q59" s="323"/>
      <c r="R59" s="323"/>
      <c r="S59" s="323"/>
      <c r="T59" s="323"/>
      <c r="U59" s="323"/>
      <c r="V59" s="323"/>
      <c r="W59" s="323"/>
      <c r="X59" s="323"/>
      <c r="Y59" s="323"/>
      <c r="Z59" s="323"/>
      <c r="AA59" s="323"/>
      <c r="AB59" s="323"/>
      <c r="AC59" s="323"/>
    </row>
    <row r="60" spans="1:29" s="162" customFormat="1" x14ac:dyDescent="0.2">
      <c r="H60" s="294"/>
      <c r="I60" s="191"/>
      <c r="J60" s="191"/>
      <c r="K60" s="191"/>
      <c r="L60" s="323"/>
      <c r="M60" s="323"/>
      <c r="N60" s="323"/>
      <c r="O60" s="323"/>
      <c r="P60" s="323"/>
      <c r="Q60" s="323"/>
      <c r="R60" s="323"/>
      <c r="S60" s="323"/>
      <c r="T60" s="323"/>
      <c r="U60" s="323"/>
      <c r="V60" s="323"/>
      <c r="W60" s="323"/>
      <c r="X60" s="323"/>
      <c r="Y60" s="323"/>
      <c r="Z60" s="323"/>
      <c r="AA60" s="323"/>
      <c r="AB60" s="323"/>
      <c r="AC60" s="323"/>
    </row>
    <row r="61" spans="1:29" s="162" customFormat="1" x14ac:dyDescent="0.2">
      <c r="H61" s="294"/>
      <c r="I61" s="191"/>
      <c r="J61" s="191"/>
      <c r="K61" s="191"/>
      <c r="L61" s="323"/>
      <c r="M61" s="323"/>
      <c r="N61" s="323"/>
      <c r="O61" s="323"/>
      <c r="P61" s="323"/>
      <c r="Q61" s="323"/>
      <c r="R61" s="323"/>
      <c r="S61" s="323"/>
      <c r="T61" s="323"/>
      <c r="U61" s="323"/>
      <c r="V61" s="323"/>
      <c r="W61" s="323"/>
      <c r="X61" s="323"/>
      <c r="Y61" s="323"/>
      <c r="Z61" s="323"/>
      <c r="AA61" s="323"/>
      <c r="AB61" s="323"/>
      <c r="AC61" s="323"/>
    </row>
    <row r="62" spans="1:29" s="162" customFormat="1" x14ac:dyDescent="0.2">
      <c r="H62" s="294"/>
      <c r="I62" s="191"/>
      <c r="J62" s="191"/>
      <c r="K62" s="191"/>
      <c r="L62" s="323"/>
      <c r="M62" s="323"/>
      <c r="N62" s="323"/>
      <c r="O62" s="323"/>
      <c r="P62" s="323"/>
      <c r="Q62" s="323"/>
      <c r="R62" s="323"/>
      <c r="S62" s="323"/>
      <c r="T62" s="323"/>
      <c r="U62" s="323"/>
      <c r="V62" s="323"/>
      <c r="W62" s="323"/>
      <c r="X62" s="323"/>
      <c r="Y62" s="323"/>
      <c r="Z62" s="323"/>
      <c r="AA62" s="323"/>
      <c r="AB62" s="323"/>
      <c r="AC62" s="323"/>
    </row>
    <row r="63" spans="1:29" s="162" customFormat="1" x14ac:dyDescent="0.2">
      <c r="H63" s="294"/>
      <c r="I63" s="191"/>
      <c r="J63" s="191"/>
      <c r="K63" s="191"/>
      <c r="L63" s="323"/>
      <c r="M63" s="323"/>
      <c r="N63" s="323"/>
      <c r="O63" s="323"/>
      <c r="P63" s="323"/>
      <c r="Q63" s="323"/>
      <c r="R63" s="323"/>
      <c r="S63" s="323"/>
      <c r="T63" s="323"/>
      <c r="U63" s="323"/>
      <c r="V63" s="323"/>
      <c r="W63" s="323"/>
      <c r="X63" s="323"/>
      <c r="Y63" s="323"/>
      <c r="Z63" s="323"/>
      <c r="AA63" s="323"/>
      <c r="AB63" s="323"/>
      <c r="AC63" s="323"/>
    </row>
    <row r="64" spans="1:29" s="162" customFormat="1" x14ac:dyDescent="0.2">
      <c r="H64" s="294"/>
      <c r="I64" s="191"/>
      <c r="J64" s="191"/>
      <c r="K64" s="191"/>
      <c r="L64" s="323"/>
      <c r="M64" s="323"/>
      <c r="N64" s="323"/>
      <c r="O64" s="323"/>
      <c r="P64" s="323"/>
      <c r="Q64" s="323"/>
      <c r="R64" s="323"/>
      <c r="S64" s="323"/>
      <c r="T64" s="323"/>
      <c r="U64" s="323"/>
      <c r="V64" s="323"/>
      <c r="W64" s="323"/>
      <c r="X64" s="323"/>
      <c r="Y64" s="323"/>
      <c r="Z64" s="323"/>
      <c r="AA64" s="323"/>
      <c r="AB64" s="323"/>
      <c r="AC64" s="323"/>
    </row>
    <row r="65" spans="8:29" s="162" customFormat="1" x14ac:dyDescent="0.2">
      <c r="H65" s="294"/>
      <c r="I65" s="191"/>
      <c r="J65" s="191"/>
      <c r="K65" s="191"/>
      <c r="L65" s="323"/>
      <c r="M65" s="323"/>
      <c r="N65" s="323"/>
      <c r="O65" s="323"/>
      <c r="P65" s="323"/>
      <c r="Q65" s="323"/>
      <c r="R65" s="323"/>
      <c r="S65" s="323"/>
      <c r="T65" s="323"/>
      <c r="U65" s="323"/>
      <c r="V65" s="323"/>
      <c r="W65" s="323"/>
      <c r="X65" s="323"/>
      <c r="Y65" s="323"/>
      <c r="Z65" s="323"/>
      <c r="AA65" s="323"/>
      <c r="AB65" s="323"/>
      <c r="AC65" s="323"/>
    </row>
    <row r="66" spans="8:29" s="162" customFormat="1" x14ac:dyDescent="0.2">
      <c r="H66" s="294"/>
      <c r="I66" s="191"/>
      <c r="J66" s="191"/>
      <c r="K66" s="191"/>
      <c r="L66" s="323"/>
      <c r="M66" s="323"/>
      <c r="N66" s="323"/>
      <c r="O66" s="323"/>
      <c r="P66" s="323"/>
      <c r="Q66" s="323"/>
      <c r="R66" s="323"/>
      <c r="S66" s="323"/>
      <c r="T66" s="323"/>
      <c r="U66" s="323"/>
      <c r="V66" s="323"/>
      <c r="W66" s="323"/>
      <c r="X66" s="323"/>
      <c r="Y66" s="323"/>
      <c r="Z66" s="323"/>
      <c r="AA66" s="323"/>
      <c r="AB66" s="323"/>
      <c r="AC66" s="323"/>
    </row>
    <row r="67" spans="8:29" s="162" customFormat="1" x14ac:dyDescent="0.2">
      <c r="H67" s="294"/>
      <c r="I67" s="191"/>
      <c r="J67" s="191"/>
      <c r="K67" s="191"/>
      <c r="L67" s="323"/>
      <c r="M67" s="323"/>
      <c r="N67" s="323"/>
      <c r="O67" s="323"/>
      <c r="P67" s="323"/>
      <c r="Q67" s="323"/>
      <c r="R67" s="323"/>
      <c r="S67" s="323"/>
      <c r="T67" s="323"/>
      <c r="U67" s="323"/>
      <c r="V67" s="323"/>
      <c r="W67" s="323"/>
      <c r="X67" s="323"/>
      <c r="Y67" s="323"/>
      <c r="Z67" s="323"/>
      <c r="AA67" s="323"/>
      <c r="AB67" s="323"/>
      <c r="AC67" s="323"/>
    </row>
    <row r="68" spans="8:29" s="162" customFormat="1" x14ac:dyDescent="0.2">
      <c r="H68" s="294"/>
      <c r="I68" s="191"/>
      <c r="J68" s="191"/>
      <c r="K68" s="191"/>
      <c r="L68" s="323"/>
      <c r="M68" s="323"/>
      <c r="N68" s="323"/>
      <c r="O68" s="323"/>
      <c r="P68" s="323"/>
      <c r="Q68" s="323"/>
      <c r="R68" s="323"/>
      <c r="S68" s="323"/>
      <c r="T68" s="323"/>
      <c r="U68" s="323"/>
      <c r="V68" s="323"/>
      <c r="W68" s="323"/>
      <c r="X68" s="323"/>
      <c r="Y68" s="323"/>
      <c r="Z68" s="323"/>
      <c r="AA68" s="323"/>
      <c r="AB68" s="323"/>
      <c r="AC68" s="323"/>
    </row>
    <row r="69" spans="8:29" s="162" customFormat="1" x14ac:dyDescent="0.2">
      <c r="H69" s="294"/>
      <c r="I69" s="191"/>
      <c r="J69" s="191"/>
      <c r="K69" s="191"/>
      <c r="L69" s="323"/>
      <c r="M69" s="323"/>
      <c r="N69" s="323"/>
      <c r="O69" s="323"/>
      <c r="P69" s="323"/>
      <c r="Q69" s="323"/>
      <c r="R69" s="323"/>
      <c r="S69" s="323"/>
      <c r="T69" s="323"/>
      <c r="U69" s="323"/>
      <c r="V69" s="323"/>
      <c r="W69" s="323"/>
      <c r="X69" s="323"/>
      <c r="Y69" s="323"/>
      <c r="Z69" s="323"/>
      <c r="AA69" s="323"/>
      <c r="AB69" s="323"/>
      <c r="AC69" s="323"/>
    </row>
    <row r="70" spans="8:29" s="162" customFormat="1" x14ac:dyDescent="0.2">
      <c r="H70" s="294"/>
      <c r="I70" s="191"/>
      <c r="J70" s="191"/>
      <c r="K70" s="191"/>
      <c r="L70" s="323"/>
      <c r="M70" s="323"/>
      <c r="N70" s="323"/>
      <c r="O70" s="323"/>
      <c r="P70" s="323"/>
      <c r="Q70" s="323"/>
      <c r="R70" s="323"/>
      <c r="S70" s="323"/>
      <c r="T70" s="323"/>
      <c r="U70" s="323"/>
      <c r="V70" s="323"/>
      <c r="W70" s="323"/>
      <c r="X70" s="323"/>
      <c r="Y70" s="323"/>
      <c r="Z70" s="323"/>
      <c r="AA70" s="323"/>
      <c r="AB70" s="323"/>
      <c r="AC70" s="323"/>
    </row>
    <row r="71" spans="8:29" s="162" customFormat="1" x14ac:dyDescent="0.2">
      <c r="H71" s="294"/>
      <c r="I71" s="191"/>
      <c r="J71" s="191"/>
      <c r="K71" s="191"/>
      <c r="L71" s="323"/>
      <c r="M71" s="323"/>
      <c r="N71" s="323"/>
      <c r="O71" s="323"/>
      <c r="P71" s="323"/>
      <c r="Q71" s="323"/>
      <c r="R71" s="323"/>
      <c r="S71" s="323"/>
      <c r="T71" s="323"/>
      <c r="U71" s="323"/>
      <c r="V71" s="323"/>
      <c r="W71" s="323"/>
      <c r="X71" s="323"/>
      <c r="Y71" s="323"/>
      <c r="Z71" s="323"/>
      <c r="AA71" s="323"/>
      <c r="AB71" s="323"/>
      <c r="AC71" s="323"/>
    </row>
    <row r="72" spans="8:29" s="162" customFormat="1" x14ac:dyDescent="0.2">
      <c r="H72" s="294"/>
      <c r="I72" s="191"/>
      <c r="J72" s="191"/>
      <c r="K72" s="191"/>
      <c r="L72" s="323"/>
      <c r="M72" s="323"/>
      <c r="N72" s="323"/>
      <c r="O72" s="323"/>
      <c r="P72" s="323"/>
      <c r="Q72" s="323"/>
      <c r="R72" s="323"/>
      <c r="S72" s="323"/>
      <c r="T72" s="323"/>
      <c r="U72" s="323"/>
      <c r="V72" s="323"/>
      <c r="W72" s="323"/>
      <c r="X72" s="323"/>
      <c r="Y72" s="323"/>
      <c r="Z72" s="323"/>
      <c r="AA72" s="323"/>
      <c r="AB72" s="323"/>
      <c r="AC72" s="323"/>
    </row>
    <row r="73" spans="8:29" s="162" customFormat="1" x14ac:dyDescent="0.2">
      <c r="H73" s="294"/>
      <c r="I73" s="191"/>
      <c r="J73" s="191"/>
      <c r="K73" s="191"/>
      <c r="L73" s="323"/>
      <c r="M73" s="323"/>
      <c r="N73" s="323"/>
      <c r="O73" s="323"/>
      <c r="P73" s="323"/>
      <c r="Q73" s="323"/>
      <c r="R73" s="323"/>
      <c r="S73" s="323"/>
      <c r="T73" s="323"/>
      <c r="U73" s="323"/>
      <c r="V73" s="323"/>
      <c r="W73" s="323"/>
      <c r="X73" s="323"/>
      <c r="Y73" s="323"/>
      <c r="Z73" s="323"/>
      <c r="AA73" s="323"/>
      <c r="AB73" s="323"/>
      <c r="AC73" s="323"/>
    </row>
    <row r="74" spans="8:29" s="162" customFormat="1" x14ac:dyDescent="0.2">
      <c r="H74" s="294"/>
      <c r="I74" s="191"/>
      <c r="J74" s="191"/>
      <c r="K74" s="191"/>
      <c r="L74" s="323"/>
      <c r="M74" s="323"/>
      <c r="N74" s="323"/>
      <c r="O74" s="323"/>
      <c r="P74" s="323"/>
      <c r="Q74" s="323"/>
      <c r="R74" s="323"/>
      <c r="S74" s="323"/>
      <c r="T74" s="323"/>
      <c r="U74" s="323"/>
      <c r="V74" s="323"/>
      <c r="W74" s="323"/>
      <c r="X74" s="323"/>
      <c r="Y74" s="323"/>
      <c r="Z74" s="323"/>
      <c r="AA74" s="323"/>
      <c r="AB74" s="323"/>
      <c r="AC74" s="323"/>
    </row>
    <row r="75" spans="8:29" s="162" customFormat="1" x14ac:dyDescent="0.2">
      <c r="H75" s="294"/>
      <c r="I75" s="191"/>
      <c r="J75" s="191"/>
      <c r="K75" s="191"/>
      <c r="L75" s="323"/>
      <c r="M75" s="323"/>
      <c r="N75" s="323"/>
      <c r="O75" s="323"/>
      <c r="P75" s="323"/>
      <c r="Q75" s="323"/>
      <c r="R75" s="323"/>
      <c r="S75" s="323"/>
      <c r="T75" s="323"/>
      <c r="U75" s="323"/>
      <c r="V75" s="323"/>
      <c r="W75" s="323"/>
      <c r="X75" s="323"/>
      <c r="Y75" s="323"/>
      <c r="Z75" s="323"/>
      <c r="AA75" s="323"/>
      <c r="AB75" s="323"/>
      <c r="AC75" s="323"/>
    </row>
    <row r="76" spans="8:29" s="162" customFormat="1" x14ac:dyDescent="0.2">
      <c r="H76" s="294"/>
      <c r="I76" s="191"/>
      <c r="J76" s="191"/>
      <c r="K76" s="191"/>
      <c r="L76" s="323"/>
      <c r="M76" s="323"/>
      <c r="N76" s="323"/>
      <c r="O76" s="323"/>
      <c r="P76" s="323"/>
      <c r="Q76" s="323"/>
      <c r="R76" s="323"/>
      <c r="S76" s="323"/>
      <c r="T76" s="323"/>
      <c r="U76" s="323"/>
      <c r="V76" s="323"/>
      <c r="W76" s="323"/>
      <c r="X76" s="323"/>
      <c r="Y76" s="323"/>
      <c r="Z76" s="323"/>
      <c r="AA76" s="323"/>
      <c r="AB76" s="323"/>
      <c r="AC76" s="323"/>
    </row>
    <row r="77" spans="8:29" s="162" customFormat="1" x14ac:dyDescent="0.2">
      <c r="H77" s="294"/>
      <c r="I77" s="191"/>
      <c r="J77" s="191"/>
      <c r="K77" s="191"/>
      <c r="L77" s="323"/>
      <c r="M77" s="323"/>
      <c r="N77" s="323"/>
      <c r="O77" s="323"/>
      <c r="P77" s="323"/>
      <c r="Q77" s="323"/>
      <c r="R77" s="323"/>
      <c r="S77" s="323"/>
      <c r="T77" s="323"/>
      <c r="U77" s="323"/>
      <c r="V77" s="323"/>
      <c r="W77" s="323"/>
      <c r="X77" s="323"/>
      <c r="Y77" s="323"/>
      <c r="Z77" s="323"/>
      <c r="AA77" s="323"/>
      <c r="AB77" s="323"/>
      <c r="AC77" s="323"/>
    </row>
    <row r="78" spans="8:29" s="162" customFormat="1" x14ac:dyDescent="0.2">
      <c r="H78" s="294"/>
      <c r="I78" s="191"/>
      <c r="J78" s="191"/>
      <c r="K78" s="191"/>
      <c r="L78" s="323"/>
      <c r="M78" s="323"/>
      <c r="N78" s="323"/>
      <c r="O78" s="323"/>
      <c r="P78" s="323"/>
      <c r="Q78" s="323"/>
      <c r="R78" s="323"/>
      <c r="S78" s="323"/>
      <c r="T78" s="323"/>
      <c r="U78" s="323"/>
      <c r="V78" s="323"/>
      <c r="W78" s="323"/>
      <c r="X78" s="323"/>
      <c r="Y78" s="323"/>
      <c r="Z78" s="323"/>
      <c r="AA78" s="323"/>
      <c r="AB78" s="323"/>
      <c r="AC78" s="323"/>
    </row>
    <row r="79" spans="8:29" s="162" customFormat="1" x14ac:dyDescent="0.2">
      <c r="H79" s="294"/>
      <c r="I79" s="191"/>
      <c r="J79" s="191"/>
      <c r="K79" s="191"/>
      <c r="L79" s="323"/>
      <c r="M79" s="323"/>
      <c r="N79" s="323"/>
      <c r="O79" s="323"/>
      <c r="P79" s="323"/>
      <c r="Q79" s="323"/>
      <c r="R79" s="323"/>
      <c r="S79" s="323"/>
      <c r="T79" s="323"/>
      <c r="U79" s="323"/>
      <c r="V79" s="323"/>
      <c r="W79" s="323"/>
      <c r="X79" s="323"/>
      <c r="Y79" s="323"/>
      <c r="Z79" s="323"/>
      <c r="AA79" s="323"/>
      <c r="AB79" s="323"/>
      <c r="AC79" s="323"/>
    </row>
    <row r="80" spans="8:29" s="162" customFormat="1" x14ac:dyDescent="0.2">
      <c r="H80" s="294"/>
      <c r="I80" s="191"/>
      <c r="J80" s="191"/>
      <c r="K80" s="191"/>
      <c r="L80" s="323"/>
      <c r="M80" s="323"/>
      <c r="N80" s="323"/>
      <c r="O80" s="323"/>
      <c r="P80" s="323"/>
      <c r="Q80" s="323"/>
      <c r="R80" s="323"/>
      <c r="S80" s="323"/>
      <c r="T80" s="323"/>
      <c r="U80" s="323"/>
      <c r="V80" s="323"/>
      <c r="W80" s="323"/>
      <c r="X80" s="323"/>
      <c r="Y80" s="323"/>
      <c r="Z80" s="323"/>
      <c r="AA80" s="323"/>
      <c r="AB80" s="323"/>
      <c r="AC80" s="323"/>
    </row>
    <row r="81" spans="8:29" s="162" customFormat="1" x14ac:dyDescent="0.2">
      <c r="H81" s="294"/>
      <c r="I81" s="191"/>
      <c r="J81" s="191"/>
      <c r="K81" s="191"/>
      <c r="L81" s="323"/>
      <c r="M81" s="323"/>
      <c r="N81" s="323"/>
      <c r="O81" s="323"/>
      <c r="P81" s="323"/>
      <c r="Q81" s="323"/>
      <c r="R81" s="323"/>
      <c r="S81" s="323"/>
      <c r="T81" s="323"/>
      <c r="U81" s="323"/>
      <c r="V81" s="323"/>
      <c r="W81" s="323"/>
      <c r="X81" s="323"/>
      <c r="Y81" s="323"/>
      <c r="Z81" s="323"/>
      <c r="AA81" s="323"/>
      <c r="AB81" s="323"/>
      <c r="AC81" s="323"/>
    </row>
    <row r="82" spans="8:29" s="162" customFormat="1" x14ac:dyDescent="0.2">
      <c r="H82" s="294"/>
      <c r="I82" s="191"/>
      <c r="J82" s="191"/>
      <c r="K82" s="191"/>
      <c r="L82" s="323"/>
      <c r="M82" s="323"/>
      <c r="N82" s="323"/>
      <c r="O82" s="323"/>
      <c r="P82" s="323"/>
      <c r="Q82" s="323"/>
      <c r="R82" s="323"/>
      <c r="S82" s="323"/>
      <c r="T82" s="323"/>
      <c r="U82" s="323"/>
      <c r="V82" s="323"/>
      <c r="W82" s="323"/>
      <c r="X82" s="323"/>
      <c r="Y82" s="323"/>
      <c r="Z82" s="323"/>
      <c r="AA82" s="323"/>
      <c r="AB82" s="323"/>
      <c r="AC82" s="323"/>
    </row>
    <row r="83" spans="8:29" s="162" customFormat="1" x14ac:dyDescent="0.2">
      <c r="H83" s="294"/>
      <c r="I83" s="191"/>
      <c r="J83" s="191"/>
      <c r="K83" s="191"/>
      <c r="L83" s="323"/>
      <c r="M83" s="323"/>
      <c r="N83" s="323"/>
      <c r="O83" s="323"/>
      <c r="P83" s="323"/>
      <c r="Q83" s="323"/>
      <c r="R83" s="323"/>
      <c r="S83" s="323"/>
      <c r="T83" s="323"/>
      <c r="U83" s="323"/>
      <c r="V83" s="323"/>
      <c r="W83" s="323"/>
      <c r="X83" s="323"/>
      <c r="Y83" s="323"/>
      <c r="Z83" s="323"/>
      <c r="AA83" s="323"/>
      <c r="AB83" s="323"/>
      <c r="AC83" s="323"/>
    </row>
    <row r="84" spans="8:29" s="162" customFormat="1" x14ac:dyDescent="0.2">
      <c r="H84" s="294"/>
      <c r="I84" s="191"/>
      <c r="J84" s="191"/>
      <c r="K84" s="191"/>
      <c r="L84" s="323"/>
      <c r="M84" s="323"/>
      <c r="N84" s="323"/>
      <c r="O84" s="323"/>
      <c r="P84" s="323"/>
      <c r="Q84" s="323"/>
      <c r="R84" s="323"/>
      <c r="S84" s="323"/>
      <c r="T84" s="323"/>
      <c r="U84" s="323"/>
      <c r="V84" s="323"/>
      <c r="W84" s="323"/>
      <c r="X84" s="323"/>
      <c r="Y84" s="323"/>
      <c r="Z84" s="323"/>
      <c r="AA84" s="323"/>
      <c r="AB84" s="323"/>
      <c r="AC84" s="323"/>
    </row>
    <row r="85" spans="8:29" s="162" customFormat="1" x14ac:dyDescent="0.2">
      <c r="H85" s="294"/>
      <c r="I85" s="191"/>
      <c r="J85" s="191"/>
      <c r="K85" s="191"/>
      <c r="L85" s="323"/>
      <c r="M85" s="323"/>
      <c r="N85" s="323"/>
      <c r="O85" s="323"/>
      <c r="P85" s="323"/>
      <c r="Q85" s="323"/>
      <c r="R85" s="323"/>
      <c r="S85" s="323"/>
      <c r="T85" s="323"/>
      <c r="U85" s="323"/>
      <c r="V85" s="323"/>
      <c r="W85" s="323"/>
      <c r="X85" s="323"/>
      <c r="Y85" s="323"/>
      <c r="Z85" s="323"/>
      <c r="AA85" s="323"/>
      <c r="AB85" s="323"/>
      <c r="AC85" s="323"/>
    </row>
    <row r="86" spans="8:29" s="162" customFormat="1" x14ac:dyDescent="0.2">
      <c r="H86" s="294"/>
      <c r="I86" s="191"/>
      <c r="J86" s="191"/>
      <c r="K86" s="191"/>
      <c r="L86" s="323"/>
      <c r="M86" s="323"/>
      <c r="N86" s="323"/>
      <c r="O86" s="323"/>
      <c r="P86" s="323"/>
      <c r="Q86" s="323"/>
      <c r="R86" s="323"/>
      <c r="S86" s="323"/>
      <c r="T86" s="323"/>
      <c r="U86" s="323"/>
      <c r="V86" s="323"/>
      <c r="W86" s="323"/>
      <c r="X86" s="323"/>
      <c r="Y86" s="323"/>
      <c r="Z86" s="323"/>
      <c r="AA86" s="323"/>
      <c r="AB86" s="323"/>
      <c r="AC86" s="323"/>
    </row>
    <row r="87" spans="8:29" s="162" customFormat="1" x14ac:dyDescent="0.2">
      <c r="H87" s="294"/>
      <c r="I87" s="191"/>
      <c r="J87" s="191"/>
      <c r="K87" s="191"/>
      <c r="L87" s="323"/>
      <c r="M87" s="323"/>
      <c r="N87" s="323"/>
      <c r="O87" s="323"/>
      <c r="P87" s="323"/>
      <c r="Q87" s="323"/>
      <c r="R87" s="323"/>
      <c r="S87" s="323"/>
      <c r="T87" s="323"/>
      <c r="U87" s="323"/>
      <c r="V87" s="323"/>
      <c r="W87" s="323"/>
      <c r="X87" s="323"/>
      <c r="Y87" s="323"/>
      <c r="Z87" s="323"/>
      <c r="AA87" s="323"/>
      <c r="AB87" s="323"/>
      <c r="AC87" s="323"/>
    </row>
    <row r="88" spans="8:29" s="162" customFormat="1" x14ac:dyDescent="0.2">
      <c r="H88" s="294"/>
      <c r="I88" s="191"/>
      <c r="J88" s="191"/>
      <c r="K88" s="191"/>
      <c r="L88" s="323"/>
      <c r="M88" s="323"/>
      <c r="N88" s="323"/>
      <c r="O88" s="323"/>
      <c r="P88" s="323"/>
      <c r="Q88" s="323"/>
      <c r="R88" s="323"/>
      <c r="S88" s="323"/>
      <c r="T88" s="323"/>
      <c r="U88" s="323"/>
      <c r="V88" s="323"/>
      <c r="W88" s="323"/>
      <c r="X88" s="323"/>
      <c r="Y88" s="323"/>
      <c r="Z88" s="323"/>
      <c r="AA88" s="323"/>
      <c r="AB88" s="323"/>
      <c r="AC88" s="323"/>
    </row>
    <row r="89" spans="8:29" s="162" customFormat="1" x14ac:dyDescent="0.2">
      <c r="H89" s="294"/>
      <c r="I89" s="191"/>
      <c r="J89" s="191"/>
      <c r="K89" s="191"/>
      <c r="L89" s="323"/>
      <c r="M89" s="323"/>
      <c r="N89" s="323"/>
      <c r="O89" s="323"/>
      <c r="P89" s="323"/>
      <c r="Q89" s="323"/>
      <c r="R89" s="323"/>
      <c r="S89" s="323"/>
      <c r="T89" s="323"/>
      <c r="U89" s="323"/>
      <c r="V89" s="323"/>
      <c r="W89" s="323"/>
      <c r="X89" s="323"/>
      <c r="Y89" s="323"/>
      <c r="Z89" s="323"/>
      <c r="AA89" s="323"/>
      <c r="AB89" s="323"/>
      <c r="AC89" s="323"/>
    </row>
    <row r="90" spans="8:29" s="162" customFormat="1" x14ac:dyDescent="0.2">
      <c r="H90" s="294"/>
      <c r="I90" s="191"/>
      <c r="J90" s="191"/>
      <c r="K90" s="191"/>
      <c r="L90" s="323"/>
      <c r="M90" s="323"/>
      <c r="N90" s="323"/>
      <c r="O90" s="323"/>
      <c r="P90" s="323"/>
      <c r="Q90" s="323"/>
      <c r="R90" s="323"/>
      <c r="S90" s="323"/>
      <c r="T90" s="323"/>
      <c r="U90" s="323"/>
      <c r="V90" s="323"/>
      <c r="W90" s="323"/>
      <c r="X90" s="323"/>
      <c r="Y90" s="323"/>
      <c r="Z90" s="323"/>
      <c r="AA90" s="323"/>
      <c r="AB90" s="323"/>
      <c r="AC90" s="323"/>
    </row>
    <row r="91" spans="8:29" s="162" customFormat="1" x14ac:dyDescent="0.2">
      <c r="H91" s="294"/>
      <c r="I91" s="191"/>
      <c r="J91" s="191"/>
      <c r="K91" s="191"/>
      <c r="L91" s="323"/>
      <c r="M91" s="323"/>
      <c r="N91" s="323"/>
      <c r="O91" s="323"/>
      <c r="P91" s="323"/>
      <c r="Q91" s="323"/>
      <c r="R91" s="323"/>
      <c r="S91" s="323"/>
      <c r="T91" s="323"/>
      <c r="U91" s="323"/>
      <c r="V91" s="323"/>
      <c r="W91" s="323"/>
      <c r="X91" s="323"/>
      <c r="Y91" s="323"/>
      <c r="Z91" s="323"/>
      <c r="AA91" s="323"/>
      <c r="AB91" s="323"/>
      <c r="AC91" s="323"/>
    </row>
    <row r="92" spans="8:29" s="162" customFormat="1" x14ac:dyDescent="0.2">
      <c r="H92" s="294"/>
      <c r="I92" s="191"/>
      <c r="J92" s="191"/>
      <c r="K92" s="191"/>
      <c r="L92" s="323"/>
      <c r="M92" s="323"/>
      <c r="N92" s="323"/>
      <c r="O92" s="323"/>
      <c r="P92" s="323"/>
      <c r="Q92" s="323"/>
      <c r="R92" s="323"/>
      <c r="S92" s="323"/>
      <c r="T92" s="323"/>
      <c r="U92" s="323"/>
      <c r="V92" s="323"/>
      <c r="W92" s="323"/>
      <c r="X92" s="323"/>
      <c r="Y92" s="323"/>
      <c r="Z92" s="323"/>
      <c r="AA92" s="323"/>
      <c r="AB92" s="323"/>
      <c r="AC92" s="323"/>
    </row>
    <row r="93" spans="8:29" s="162" customFormat="1" x14ac:dyDescent="0.2">
      <c r="H93" s="294"/>
      <c r="I93" s="191"/>
      <c r="J93" s="191"/>
      <c r="K93" s="191"/>
      <c r="L93" s="323"/>
      <c r="M93" s="323"/>
      <c r="N93" s="323"/>
      <c r="O93" s="323"/>
      <c r="P93" s="323"/>
      <c r="Q93" s="323"/>
      <c r="R93" s="323"/>
      <c r="S93" s="323"/>
      <c r="T93" s="323"/>
      <c r="U93" s="323"/>
      <c r="V93" s="323"/>
      <c r="W93" s="323"/>
      <c r="X93" s="323"/>
      <c r="Y93" s="323"/>
      <c r="Z93" s="323"/>
      <c r="AA93" s="323"/>
      <c r="AB93" s="323"/>
      <c r="AC93" s="323"/>
    </row>
    <row r="94" spans="8:29" s="162" customFormat="1" x14ac:dyDescent="0.2">
      <c r="H94" s="294"/>
      <c r="I94" s="191"/>
      <c r="J94" s="191"/>
      <c r="K94" s="191"/>
      <c r="L94" s="323"/>
      <c r="M94" s="323"/>
      <c r="N94" s="323"/>
      <c r="O94" s="323"/>
      <c r="P94" s="323"/>
      <c r="Q94" s="323"/>
      <c r="R94" s="323"/>
      <c r="S94" s="323"/>
      <c r="T94" s="323"/>
      <c r="U94" s="323"/>
      <c r="V94" s="323"/>
      <c r="W94" s="323"/>
      <c r="X94" s="323"/>
      <c r="Y94" s="323"/>
      <c r="Z94" s="323"/>
      <c r="AA94" s="323"/>
      <c r="AB94" s="323"/>
      <c r="AC94" s="323"/>
    </row>
  </sheetData>
  <mergeCells count="4">
    <mergeCell ref="A1:G1"/>
    <mergeCell ref="H1:J1"/>
    <mergeCell ref="H2:J2"/>
    <mergeCell ref="A2:G2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J76"/>
  <sheetViews>
    <sheetView zoomScale="70" zoomScaleNormal="70" workbookViewId="0">
      <selection activeCell="A6" sqref="A6"/>
    </sheetView>
  </sheetViews>
  <sheetFormatPr defaultColWidth="11.42578125" defaultRowHeight="12.75" x14ac:dyDescent="0.2"/>
  <cols>
    <col min="1" max="1" width="49.7109375" style="10" customWidth="1"/>
    <col min="2" max="2" width="13.140625" style="10" customWidth="1"/>
    <col min="3" max="5" width="17.7109375" style="28" bestFit="1" customWidth="1"/>
    <col min="6" max="6" width="13.42578125" style="28" customWidth="1"/>
    <col min="7" max="7" width="14.5703125" style="10" customWidth="1"/>
    <col min="8" max="10" width="11.85546875" style="10" bestFit="1" customWidth="1"/>
    <col min="11" max="16384" width="11.42578125" style="10"/>
  </cols>
  <sheetData>
    <row r="1" spans="1:10" ht="32.25" customHeight="1" x14ac:dyDescent="0.2">
      <c r="A1" s="354" t="s">
        <v>120</v>
      </c>
      <c r="B1" s="354"/>
      <c r="C1" s="354"/>
      <c r="D1" s="354"/>
      <c r="E1" s="354"/>
      <c r="F1" s="354"/>
      <c r="G1" s="356"/>
      <c r="H1" s="361"/>
      <c r="I1" s="357"/>
      <c r="J1" s="362"/>
    </row>
    <row r="2" spans="1:10" ht="27.75" customHeight="1" x14ac:dyDescent="0.2">
      <c r="A2" s="363" t="s">
        <v>254</v>
      </c>
      <c r="B2" s="363"/>
      <c r="C2" s="363"/>
      <c r="D2" s="363"/>
      <c r="E2" s="363"/>
      <c r="F2" s="363"/>
      <c r="G2" s="364"/>
      <c r="H2" s="361" t="s">
        <v>249</v>
      </c>
      <c r="I2" s="357"/>
      <c r="J2" s="362"/>
    </row>
    <row r="3" spans="1:10" ht="38.25" x14ac:dyDescent="0.2">
      <c r="A3" s="311" t="s">
        <v>130</v>
      </c>
      <c r="B3" s="312">
        <v>2015</v>
      </c>
      <c r="C3" s="313">
        <v>2016</v>
      </c>
      <c r="D3" s="313">
        <v>2017</v>
      </c>
      <c r="E3" s="313">
        <v>2018</v>
      </c>
      <c r="F3" s="314" t="s">
        <v>259</v>
      </c>
      <c r="G3" s="315" t="s">
        <v>261</v>
      </c>
      <c r="H3" s="316">
        <v>2018</v>
      </c>
      <c r="I3" s="314" t="s">
        <v>259</v>
      </c>
      <c r="J3" s="317" t="s">
        <v>261</v>
      </c>
    </row>
    <row r="4" spans="1:10" x14ac:dyDescent="0.2">
      <c r="A4" s="55" t="s">
        <v>218</v>
      </c>
      <c r="B4" s="56"/>
      <c r="C4" s="56"/>
      <c r="D4" s="56">
        <v>494.38923069999998</v>
      </c>
      <c r="E4" s="56">
        <v>720.252748</v>
      </c>
      <c r="F4" s="56">
        <v>1078.2736890000001</v>
      </c>
      <c r="G4" s="139">
        <v>1100.005255</v>
      </c>
      <c r="H4" s="273">
        <v>719.73779969999998</v>
      </c>
      <c r="I4" s="56">
        <v>1078.2736886</v>
      </c>
      <c r="J4" s="274">
        <v>1100.0052549</v>
      </c>
    </row>
    <row r="5" spans="1:10" x14ac:dyDescent="0.2">
      <c r="A5" s="55" t="s">
        <v>73</v>
      </c>
      <c r="B5" s="58">
        <v>3210</v>
      </c>
      <c r="C5" s="58">
        <v>3775.1032083659802</v>
      </c>
      <c r="D5" s="58">
        <v>3963.82142506838</v>
      </c>
      <c r="E5" s="58">
        <v>3693.1400650303603</v>
      </c>
      <c r="F5" s="58">
        <v>3789.0303696000001</v>
      </c>
      <c r="G5" s="119">
        <v>3915.1829738000001</v>
      </c>
      <c r="H5" s="275">
        <v>3533.9068631</v>
      </c>
      <c r="I5" s="58">
        <v>3623.113860387019</v>
      </c>
      <c r="J5" s="276">
        <v>3746.9820792112241</v>
      </c>
    </row>
    <row r="6" spans="1:10" x14ac:dyDescent="0.2">
      <c r="A6" s="55" t="s">
        <v>74</v>
      </c>
      <c r="B6" s="58">
        <v>104</v>
      </c>
      <c r="C6" s="58"/>
      <c r="D6" s="58"/>
      <c r="E6" s="58"/>
      <c r="F6" s="58"/>
      <c r="G6" s="119"/>
      <c r="H6" s="275"/>
      <c r="I6" s="58"/>
      <c r="J6" s="276"/>
    </row>
    <row r="7" spans="1:10" x14ac:dyDescent="0.2">
      <c r="A7" s="55" t="s">
        <v>212</v>
      </c>
      <c r="B7" s="58"/>
      <c r="C7" s="58"/>
      <c r="D7" s="58">
        <v>937.56976679999991</v>
      </c>
      <c r="E7" s="58">
        <v>736.22973737999996</v>
      </c>
      <c r="F7" s="58">
        <v>262.34110329999999</v>
      </c>
      <c r="G7" s="276">
        <v>283.16254309999999</v>
      </c>
      <c r="H7" s="275">
        <v>736.22973737999996</v>
      </c>
      <c r="I7" s="58">
        <v>262.34110333000001</v>
      </c>
      <c r="J7" s="276">
        <v>283.16254305000001</v>
      </c>
    </row>
    <row r="8" spans="1:10" x14ac:dyDescent="0.2">
      <c r="A8" s="55" t="s">
        <v>75</v>
      </c>
      <c r="B8" s="59">
        <v>66393</v>
      </c>
      <c r="C8" s="59">
        <v>72046.813577415785</v>
      </c>
      <c r="D8" s="59">
        <v>74495.458264265631</v>
      </c>
      <c r="E8" s="59">
        <v>69798.619899312456</v>
      </c>
      <c r="F8" s="59">
        <v>88173.97251408</v>
      </c>
      <c r="G8" s="140">
        <v>90342.203685097993</v>
      </c>
      <c r="H8" s="277">
        <v>66357.395156002007</v>
      </c>
      <c r="I8" s="59">
        <v>79548.39863711955</v>
      </c>
      <c r="J8" s="278">
        <v>81425.440699107785</v>
      </c>
    </row>
    <row r="9" spans="1:10" x14ac:dyDescent="0.2">
      <c r="A9" s="58" t="s">
        <v>149</v>
      </c>
      <c r="B9" s="58">
        <v>519</v>
      </c>
      <c r="C9" s="58">
        <v>562.28167299999996</v>
      </c>
      <c r="D9" s="58">
        <v>587.75667891800003</v>
      </c>
      <c r="E9" s="58">
        <v>367.13232267000001</v>
      </c>
      <c r="F9" s="58">
        <v>541.39477994000003</v>
      </c>
      <c r="G9" s="119">
        <v>622.43239589999996</v>
      </c>
      <c r="H9" s="275">
        <v>367.13232319999997</v>
      </c>
      <c r="I9" s="58">
        <v>541.39477994000003</v>
      </c>
      <c r="J9" s="276">
        <v>622.43239589999996</v>
      </c>
    </row>
    <row r="10" spans="1:10" x14ac:dyDescent="0.2">
      <c r="A10" s="55" t="s">
        <v>76</v>
      </c>
      <c r="B10" s="60">
        <v>2472</v>
      </c>
      <c r="C10" s="60">
        <v>2705.4907136500001</v>
      </c>
      <c r="D10" s="60">
        <v>4087.429529</v>
      </c>
      <c r="E10" s="60">
        <v>5108.2578966000001</v>
      </c>
      <c r="F10" s="60">
        <v>8356.5112055999998</v>
      </c>
      <c r="G10" s="141">
        <v>8954.3177739999992</v>
      </c>
      <c r="H10" s="279">
        <v>5108.2578978000001</v>
      </c>
      <c r="I10" s="60">
        <v>8356.5112055999998</v>
      </c>
      <c r="J10" s="280">
        <v>8954.3177739999992</v>
      </c>
    </row>
    <row r="11" spans="1:10" x14ac:dyDescent="0.2">
      <c r="A11" s="55" t="s">
        <v>215</v>
      </c>
      <c r="B11" s="58">
        <v>7503</v>
      </c>
      <c r="C11" s="58">
        <v>7860.59308014</v>
      </c>
      <c r="D11" s="58">
        <v>7088.9805865899998</v>
      </c>
      <c r="E11" s="58">
        <v>6192.21750892</v>
      </c>
      <c r="F11" s="58">
        <v>6737.2326882199995</v>
      </c>
      <c r="G11" s="119">
        <v>6960.9769075200002</v>
      </c>
      <c r="H11" s="275">
        <v>6192.21750892</v>
      </c>
      <c r="I11" s="58">
        <v>6737.2326882199995</v>
      </c>
      <c r="J11" s="276">
        <v>6960.9769075200002</v>
      </c>
    </row>
    <row r="12" spans="1:10" x14ac:dyDescent="0.2">
      <c r="A12" s="55" t="s">
        <v>77</v>
      </c>
      <c r="B12" s="58">
        <v>221017</v>
      </c>
      <c r="C12" s="58">
        <v>229983.63194027726</v>
      </c>
      <c r="D12" s="58">
        <v>230054.64336983109</v>
      </c>
      <c r="E12" s="58">
        <v>217748.61119255793</v>
      </c>
      <c r="F12" s="58">
        <v>220075.01809840748</v>
      </c>
      <c r="G12" s="119">
        <v>222063.36870776484</v>
      </c>
      <c r="H12" s="275">
        <v>207961.39807489846</v>
      </c>
      <c r="I12" s="58">
        <v>206388.89527746744</v>
      </c>
      <c r="J12" s="276">
        <v>208778.0644544817</v>
      </c>
    </row>
    <row r="13" spans="1:10" x14ac:dyDescent="0.2">
      <c r="A13" s="55" t="s">
        <v>217</v>
      </c>
      <c r="B13" s="58"/>
      <c r="C13" s="58"/>
      <c r="D13" s="58">
        <v>155.042338</v>
      </c>
      <c r="E13" s="58">
        <v>206.74749700000001</v>
      </c>
      <c r="F13" s="58">
        <v>241.041616</v>
      </c>
      <c r="G13" s="119">
        <v>262.90128900000002</v>
      </c>
      <c r="H13" s="275">
        <v>206.74749700000001</v>
      </c>
      <c r="I13" s="58">
        <v>241.041616</v>
      </c>
      <c r="J13" s="276">
        <v>262.90128900000002</v>
      </c>
    </row>
    <row r="14" spans="1:10" x14ac:dyDescent="0.2">
      <c r="A14" s="55" t="s">
        <v>78</v>
      </c>
      <c r="B14" s="58">
        <v>19657</v>
      </c>
      <c r="C14" s="58">
        <v>21033.290150000001</v>
      </c>
      <c r="D14" s="58">
        <v>28275.597258999998</v>
      </c>
      <c r="E14" s="58">
        <v>28233.403021999999</v>
      </c>
      <c r="F14" s="58">
        <v>37650.307605000002</v>
      </c>
      <c r="G14" s="119">
        <v>40133.008083000001</v>
      </c>
      <c r="H14" s="275">
        <v>17139.733208170001</v>
      </c>
      <c r="I14" s="58">
        <v>22769.391470009999</v>
      </c>
      <c r="J14" s="276">
        <v>24633.541089509999</v>
      </c>
    </row>
    <row r="15" spans="1:10" x14ac:dyDescent="0.2">
      <c r="A15" s="55" t="s">
        <v>79</v>
      </c>
      <c r="B15" s="86">
        <v>1686</v>
      </c>
      <c r="C15" s="138">
        <v>1727.9492680000001</v>
      </c>
      <c r="D15" s="138">
        <v>2260.1639559999999</v>
      </c>
      <c r="E15" s="138">
        <v>1446.9296899999999</v>
      </c>
      <c r="F15" s="138">
        <v>1154.1493129999999</v>
      </c>
      <c r="G15" s="272">
        <v>1208.083584</v>
      </c>
      <c r="H15" s="281">
        <v>1446.9296899999999</v>
      </c>
      <c r="I15" s="138">
        <v>1154.1493129999999</v>
      </c>
      <c r="J15" s="282">
        <v>1208.083584</v>
      </c>
    </row>
    <row r="16" spans="1:10" x14ac:dyDescent="0.2">
      <c r="A16" s="55" t="s">
        <v>234</v>
      </c>
      <c r="B16" s="86"/>
      <c r="C16" s="138"/>
      <c r="D16" s="138"/>
      <c r="E16" s="138">
        <v>61.669911999999997</v>
      </c>
      <c r="F16" s="138">
        <v>278.81194980210074</v>
      </c>
      <c r="G16" s="272">
        <v>339.29296938403411</v>
      </c>
      <c r="H16" s="281">
        <v>61.656566269999999</v>
      </c>
      <c r="I16" s="138">
        <v>278.81195428654308</v>
      </c>
      <c r="J16" s="282">
        <v>339.29296067430158</v>
      </c>
    </row>
    <row r="17" spans="1:10" x14ac:dyDescent="0.2">
      <c r="A17" s="55" t="s">
        <v>184</v>
      </c>
      <c r="B17" s="86">
        <v>185</v>
      </c>
      <c r="C17" s="138">
        <v>213.55742799999999</v>
      </c>
      <c r="D17" s="138">
        <v>285.31678599999998</v>
      </c>
      <c r="E17" s="138">
        <v>247.86173600000001</v>
      </c>
      <c r="F17" s="138">
        <v>245.99708200000001</v>
      </c>
      <c r="G17" s="272">
        <v>253.09589600000001</v>
      </c>
      <c r="H17" s="281">
        <v>247.86173600000001</v>
      </c>
      <c r="I17" s="138">
        <v>245.99708200000001</v>
      </c>
      <c r="J17" s="282">
        <v>253.09589600000001</v>
      </c>
    </row>
    <row r="18" spans="1:10" x14ac:dyDescent="0.2">
      <c r="A18" s="55" t="s">
        <v>80</v>
      </c>
      <c r="B18" s="58">
        <v>9884</v>
      </c>
      <c r="C18" s="58">
        <v>10549.429823</v>
      </c>
      <c r="D18" s="58">
        <v>13100.271393000001</v>
      </c>
      <c r="E18" s="58">
        <v>12855.190569</v>
      </c>
      <c r="F18" s="58">
        <v>14051.521624000001</v>
      </c>
      <c r="G18" s="119">
        <v>14379.676388</v>
      </c>
      <c r="H18" s="275">
        <v>11838.063186490001</v>
      </c>
      <c r="I18" s="58">
        <v>12842.945409690001</v>
      </c>
      <c r="J18" s="276">
        <v>13120.02488499</v>
      </c>
    </row>
    <row r="19" spans="1:10" x14ac:dyDescent="0.2">
      <c r="A19" s="55" t="s">
        <v>81</v>
      </c>
      <c r="B19" s="58">
        <v>2559</v>
      </c>
      <c r="C19" s="58">
        <v>2324.3544745500003</v>
      </c>
      <c r="D19" s="58">
        <v>2557.3237183299998</v>
      </c>
      <c r="E19" s="58">
        <v>2999.21291539</v>
      </c>
      <c r="F19" s="58">
        <v>2638.8734274200001</v>
      </c>
      <c r="G19" s="119">
        <v>2624.3332500299998</v>
      </c>
      <c r="H19" s="275">
        <v>2894.2766131200001</v>
      </c>
      <c r="I19" s="58">
        <v>2438.1778846698999</v>
      </c>
      <c r="J19" s="276">
        <v>2428.6808659119001</v>
      </c>
    </row>
    <row r="20" spans="1:10" ht="11.25" customHeight="1" x14ac:dyDescent="0.2">
      <c r="A20" s="55" t="s">
        <v>197</v>
      </c>
      <c r="B20" s="58">
        <v>319</v>
      </c>
      <c r="C20" s="58">
        <v>510.835734</v>
      </c>
      <c r="D20" s="58">
        <v>961.44265600000006</v>
      </c>
      <c r="E20" s="58"/>
      <c r="F20" s="58"/>
      <c r="G20" s="119"/>
      <c r="H20" s="275"/>
      <c r="I20" s="58"/>
      <c r="J20" s="276"/>
    </row>
    <row r="21" spans="1:10" ht="11.25" customHeight="1" x14ac:dyDescent="0.2">
      <c r="A21" s="55" t="s">
        <v>82</v>
      </c>
      <c r="B21" s="58">
        <v>3501</v>
      </c>
      <c r="C21" s="58">
        <v>3422.9115569999999</v>
      </c>
      <c r="D21" s="58">
        <v>3604.7922010000002</v>
      </c>
      <c r="E21" s="58">
        <v>3550.9635320000002</v>
      </c>
      <c r="F21" s="58">
        <v>3991.2103430000002</v>
      </c>
      <c r="G21" s="119">
        <v>2060.901519</v>
      </c>
      <c r="H21" s="275">
        <v>3550.9635320000002</v>
      </c>
      <c r="I21" s="58">
        <v>3991.2103430000002</v>
      </c>
      <c r="J21" s="276">
        <v>2060.901519</v>
      </c>
    </row>
    <row r="22" spans="1:10" x14ac:dyDescent="0.2">
      <c r="A22" s="55" t="s">
        <v>83</v>
      </c>
      <c r="B22" s="58">
        <v>6733</v>
      </c>
      <c r="C22" s="58">
        <v>9857.1744423500004</v>
      </c>
      <c r="D22" s="58">
        <v>10982.175148979999</v>
      </c>
      <c r="E22" s="58">
        <v>11198.9004989</v>
      </c>
      <c r="F22" s="58">
        <v>6978.7931191899997</v>
      </c>
      <c r="G22" s="139">
        <v>7110.9369311600003</v>
      </c>
      <c r="H22" s="275">
        <v>8428.05080198</v>
      </c>
      <c r="I22" s="58">
        <v>6978.7931191899997</v>
      </c>
      <c r="J22" s="276">
        <v>7110.9369311600003</v>
      </c>
    </row>
    <row r="23" spans="1:10" x14ac:dyDescent="0.2">
      <c r="A23" s="55" t="s">
        <v>224</v>
      </c>
      <c r="B23" s="58"/>
      <c r="C23" s="58"/>
      <c r="D23" s="58">
        <v>51.484668999999997</v>
      </c>
      <c r="E23" s="58">
        <v>29.453568000000001</v>
      </c>
      <c r="F23" s="58">
        <v>41.747900000000001</v>
      </c>
      <c r="G23" s="139">
        <v>44.548282999999998</v>
      </c>
      <c r="H23" s="275">
        <v>29.453568000000001</v>
      </c>
      <c r="I23" s="58">
        <v>41.747900000000001</v>
      </c>
      <c r="J23" s="276">
        <v>44.548282999999998</v>
      </c>
    </row>
    <row r="24" spans="1:10" x14ac:dyDescent="0.2">
      <c r="A24" s="55" t="s">
        <v>84</v>
      </c>
      <c r="B24" s="58">
        <v>54315.280417440001</v>
      </c>
      <c r="C24" s="58">
        <v>56445.988857699995</v>
      </c>
      <c r="D24" s="58">
        <v>75438.04931480001</v>
      </c>
      <c r="E24" s="58">
        <v>69972.160990499149</v>
      </c>
      <c r="F24" s="58">
        <v>88046.238321477271</v>
      </c>
      <c r="G24" s="139">
        <v>89336.300783198589</v>
      </c>
      <c r="H24" s="275">
        <v>59291.344532689669</v>
      </c>
      <c r="I24" s="58">
        <v>67628.217826301101</v>
      </c>
      <c r="J24" s="276">
        <v>69333.154563722812</v>
      </c>
    </row>
    <row r="25" spans="1:10" ht="13.5" customHeight="1" x14ac:dyDescent="0.2">
      <c r="A25" s="55" t="s">
        <v>204</v>
      </c>
      <c r="B25" s="58">
        <v>0</v>
      </c>
      <c r="C25" s="58">
        <v>2856.76437885</v>
      </c>
      <c r="D25" s="58">
        <v>3595.5517213200001</v>
      </c>
      <c r="E25" s="58">
        <v>3554.3736791000001</v>
      </c>
      <c r="F25" s="58">
        <v>4411.0855650000003</v>
      </c>
      <c r="G25" s="139">
        <v>4632.2865885000001</v>
      </c>
      <c r="H25" s="275">
        <v>3554.3736742999999</v>
      </c>
      <c r="I25" s="58">
        <v>4411.0855650000003</v>
      </c>
      <c r="J25" s="276">
        <v>4632.2865885000001</v>
      </c>
    </row>
    <row r="26" spans="1:10" ht="13.5" customHeight="1" x14ac:dyDescent="0.2">
      <c r="A26" s="55" t="s">
        <v>206</v>
      </c>
      <c r="B26" s="58">
        <v>22970</v>
      </c>
      <c r="C26" s="58">
        <v>31273.47162394</v>
      </c>
      <c r="D26" s="58">
        <v>30773.0515825</v>
      </c>
      <c r="E26" s="58">
        <v>26399.732758580001</v>
      </c>
      <c r="F26" s="58">
        <v>34445.793639639996</v>
      </c>
      <c r="G26" s="139">
        <v>34148.136324539999</v>
      </c>
      <c r="H26" s="275">
        <v>26399.732773250002</v>
      </c>
      <c r="I26" s="58">
        <v>34445.793639639996</v>
      </c>
      <c r="J26" s="276">
        <v>34148.136324539999</v>
      </c>
    </row>
    <row r="27" spans="1:10" ht="13.9" customHeight="1" x14ac:dyDescent="0.2">
      <c r="A27" s="55" t="s">
        <v>85</v>
      </c>
      <c r="B27" s="58">
        <v>4590</v>
      </c>
      <c r="C27" s="58">
        <v>5818.9213259999997</v>
      </c>
      <c r="D27" s="58">
        <v>5764.7054470000003</v>
      </c>
      <c r="E27" s="58">
        <v>5599.4847220000001</v>
      </c>
      <c r="F27" s="58">
        <v>6142.6133460000001</v>
      </c>
      <c r="G27" s="139">
        <v>6340.355759</v>
      </c>
      <c r="H27" s="275">
        <v>5171.640539</v>
      </c>
      <c r="I27" s="58">
        <v>5682.974725</v>
      </c>
      <c r="J27" s="276">
        <v>5868.6774599999999</v>
      </c>
    </row>
    <row r="28" spans="1:10" x14ac:dyDescent="0.2">
      <c r="A28" s="55" t="s">
        <v>86</v>
      </c>
      <c r="B28" s="58">
        <v>14718</v>
      </c>
      <c r="C28" s="58">
        <v>19010.852249</v>
      </c>
      <c r="D28" s="58">
        <v>22373.895826</v>
      </c>
      <c r="E28" s="58">
        <v>21142.102086999999</v>
      </c>
      <c r="F28" s="58">
        <v>23942.191347</v>
      </c>
      <c r="G28" s="139">
        <v>24653.935989000001</v>
      </c>
      <c r="H28" s="275">
        <v>21142.102191329999</v>
      </c>
      <c r="I28" s="58">
        <v>23942.191345790001</v>
      </c>
      <c r="J28" s="276">
        <v>24653.935987299999</v>
      </c>
    </row>
    <row r="29" spans="1:10" ht="13.5" customHeight="1" x14ac:dyDescent="0.2">
      <c r="A29" s="55" t="s">
        <v>190</v>
      </c>
      <c r="B29" s="58">
        <v>91</v>
      </c>
      <c r="C29" s="58">
        <v>81.844166712113818</v>
      </c>
      <c r="D29" s="58"/>
      <c r="E29" s="58"/>
      <c r="F29" s="58"/>
      <c r="G29" s="139"/>
      <c r="H29" s="275"/>
      <c r="I29" s="58"/>
      <c r="J29" s="276"/>
    </row>
    <row r="30" spans="1:10" x14ac:dyDescent="0.2">
      <c r="A30" s="55" t="s">
        <v>87</v>
      </c>
      <c r="B30" s="58">
        <v>300</v>
      </c>
      <c r="C30" s="58">
        <v>452.82751100000002</v>
      </c>
      <c r="D30" s="58">
        <v>518.57550000000003</v>
      </c>
      <c r="E30" s="58">
        <v>481.26369699999998</v>
      </c>
      <c r="F30" s="58">
        <v>462.81584400000003</v>
      </c>
      <c r="G30" s="139">
        <v>462.943511</v>
      </c>
      <c r="H30" s="275">
        <v>481.26369690000001</v>
      </c>
      <c r="I30" s="58">
        <v>462.81584379999998</v>
      </c>
      <c r="J30" s="276">
        <v>462.94351080000001</v>
      </c>
    </row>
    <row r="31" spans="1:10" x14ac:dyDescent="0.2">
      <c r="A31" s="55" t="s">
        <v>223</v>
      </c>
      <c r="B31" s="58">
        <v>1525</v>
      </c>
      <c r="C31" s="58">
        <v>1512.2083750685899</v>
      </c>
      <c r="D31" s="58">
        <v>247.77060528468002</v>
      </c>
      <c r="E31" s="58">
        <v>173.12081577533002</v>
      </c>
      <c r="F31" s="58">
        <v>249.22727728000001</v>
      </c>
      <c r="G31" s="139">
        <v>249.31882847</v>
      </c>
      <c r="H31" s="275">
        <v>173.12094164000001</v>
      </c>
      <c r="I31" s="58">
        <v>249.22727724651901</v>
      </c>
      <c r="J31" s="276">
        <v>249.3188284733564</v>
      </c>
    </row>
    <row r="32" spans="1:10" x14ac:dyDescent="0.2">
      <c r="A32" s="55" t="s">
        <v>88</v>
      </c>
      <c r="B32" s="58">
        <v>141782</v>
      </c>
      <c r="C32" s="58">
        <v>157586.483599</v>
      </c>
      <c r="D32" s="58">
        <v>166487.14105899999</v>
      </c>
      <c r="E32" s="58">
        <v>158583.807497</v>
      </c>
      <c r="F32" s="58">
        <v>177336.395239</v>
      </c>
      <c r="G32" s="139">
        <v>181612.53438</v>
      </c>
      <c r="H32" s="275">
        <v>151963.71763229999</v>
      </c>
      <c r="I32" s="58">
        <v>171602.83802066001</v>
      </c>
      <c r="J32" s="276">
        <v>175857.54091276001</v>
      </c>
    </row>
    <row r="33" spans="1:10" x14ac:dyDescent="0.2">
      <c r="A33" s="55" t="s">
        <v>89</v>
      </c>
      <c r="B33" s="58">
        <v>54607.709806289997</v>
      </c>
      <c r="C33" s="58">
        <v>64232.34337122288</v>
      </c>
      <c r="D33" s="58">
        <v>117966.55344521547</v>
      </c>
      <c r="E33" s="58">
        <v>137177.97663487052</v>
      </c>
      <c r="F33" s="58">
        <v>165452.58875582714</v>
      </c>
      <c r="G33" s="139">
        <v>169283.56296610448</v>
      </c>
      <c r="H33" s="275">
        <v>87839.920615666342</v>
      </c>
      <c r="I33" s="58">
        <v>103702.12524691445</v>
      </c>
      <c r="J33" s="276">
        <v>106021.07152204661</v>
      </c>
    </row>
    <row r="34" spans="1:10" x14ac:dyDescent="0.2">
      <c r="A34" s="55" t="s">
        <v>176</v>
      </c>
      <c r="B34" s="58">
        <v>4339</v>
      </c>
      <c r="C34" s="58">
        <v>7325.8606813900005</v>
      </c>
      <c r="D34" s="58">
        <v>11398.770399999999</v>
      </c>
      <c r="E34" s="58">
        <v>13642.245324</v>
      </c>
      <c r="F34" s="58">
        <v>17051.324159799999</v>
      </c>
      <c r="G34" s="139">
        <v>17790.655539700001</v>
      </c>
      <c r="H34" s="275">
        <v>9975.13159395</v>
      </c>
      <c r="I34" s="58">
        <v>12948.494333590001</v>
      </c>
      <c r="J34" s="276">
        <v>13497.313105880001</v>
      </c>
    </row>
    <row r="35" spans="1:10" x14ac:dyDescent="0.2">
      <c r="A35" s="55" t="s">
        <v>90</v>
      </c>
      <c r="B35" s="58">
        <v>13137</v>
      </c>
      <c r="C35" s="58">
        <v>10147.779630000001</v>
      </c>
      <c r="D35" s="58">
        <v>9285.4695859999993</v>
      </c>
      <c r="E35" s="58">
        <v>8657.2299124000001</v>
      </c>
      <c r="F35" s="58">
        <v>7580.7419399999999</v>
      </c>
      <c r="G35" s="139">
        <v>8096.8949549999998</v>
      </c>
      <c r="H35" s="275">
        <v>8499.9238935199992</v>
      </c>
      <c r="I35" s="58">
        <v>7513.8339679700002</v>
      </c>
      <c r="J35" s="276">
        <v>8000.1590829899997</v>
      </c>
    </row>
    <row r="36" spans="1:10" x14ac:dyDescent="0.2">
      <c r="A36" s="55" t="s">
        <v>142</v>
      </c>
      <c r="B36" s="58">
        <v>4016</v>
      </c>
      <c r="C36" s="58">
        <v>2014</v>
      </c>
      <c r="D36" s="58">
        <v>1761</v>
      </c>
      <c r="E36" s="58">
        <v>1203.6874949999999</v>
      </c>
      <c r="F36" s="58">
        <v>1191.912131</v>
      </c>
      <c r="G36" s="119">
        <v>1210.8673470000001</v>
      </c>
      <c r="H36" s="275">
        <v>1203.6874949999999</v>
      </c>
      <c r="I36" s="58">
        <v>1191.912131</v>
      </c>
      <c r="J36" s="276">
        <v>1210.8673470000001</v>
      </c>
    </row>
    <row r="37" spans="1:10" x14ac:dyDescent="0.2">
      <c r="A37" s="55" t="s">
        <v>91</v>
      </c>
      <c r="B37" s="58">
        <v>38666</v>
      </c>
      <c r="C37" s="58">
        <v>40224.599000000002</v>
      </c>
      <c r="D37" s="58">
        <v>49384.631178290001</v>
      </c>
      <c r="E37" s="58">
        <v>47343.603803860002</v>
      </c>
      <c r="F37" s="58">
        <v>52758.994867059999</v>
      </c>
      <c r="G37" s="139">
        <v>53919.367394360001</v>
      </c>
      <c r="H37" s="275">
        <v>42365.394253660001</v>
      </c>
      <c r="I37" s="58">
        <v>47024.994226870003</v>
      </c>
      <c r="J37" s="276">
        <v>47983.24171255</v>
      </c>
    </row>
    <row r="38" spans="1:10" x14ac:dyDescent="0.2">
      <c r="A38" s="55" t="s">
        <v>92</v>
      </c>
      <c r="B38" s="58">
        <v>405</v>
      </c>
      <c r="C38" s="58">
        <v>383.37565799999999</v>
      </c>
      <c r="D38" s="58">
        <v>464.72040199999998</v>
      </c>
      <c r="E38" s="58">
        <v>453.60370999999998</v>
      </c>
      <c r="F38" s="58">
        <v>565.926151</v>
      </c>
      <c r="G38" s="119">
        <v>597.78809100000001</v>
      </c>
      <c r="H38" s="275">
        <v>453.60370999999998</v>
      </c>
      <c r="I38" s="58">
        <v>565.926151</v>
      </c>
      <c r="J38" s="276">
        <v>597.78809100000001</v>
      </c>
    </row>
    <row r="39" spans="1:10" ht="13.5" customHeight="1" x14ac:dyDescent="0.2">
      <c r="A39" s="55" t="s">
        <v>93</v>
      </c>
      <c r="B39" s="58">
        <v>1161</v>
      </c>
      <c r="C39" s="58">
        <v>1218.1990910578402</v>
      </c>
      <c r="D39" s="58">
        <v>1262.98903845828</v>
      </c>
      <c r="E39" s="58">
        <v>1046.4327731890201</v>
      </c>
      <c r="F39" s="58">
        <v>1281.0344731</v>
      </c>
      <c r="G39" s="119">
        <v>1327.1958638000001</v>
      </c>
      <c r="H39" s="275">
        <v>1045.9692055</v>
      </c>
      <c r="I39" s="58">
        <v>1281.034473101598</v>
      </c>
      <c r="J39" s="276">
        <v>1327.195863704892</v>
      </c>
    </row>
    <row r="40" spans="1:10" x14ac:dyDescent="0.2">
      <c r="A40" s="55" t="s">
        <v>94</v>
      </c>
      <c r="B40" s="58">
        <v>388</v>
      </c>
      <c r="C40" s="58">
        <v>516.26888014999997</v>
      </c>
      <c r="D40" s="58">
        <v>650.63058032000004</v>
      </c>
      <c r="E40" s="58">
        <v>613.27205786000002</v>
      </c>
      <c r="F40" s="58">
        <v>687.2499636</v>
      </c>
      <c r="G40" s="119">
        <v>703.89761329999999</v>
      </c>
      <c r="H40" s="275">
        <v>613.27205786000002</v>
      </c>
      <c r="I40" s="58">
        <v>687.24996362000002</v>
      </c>
      <c r="J40" s="276">
        <v>703.89761325999996</v>
      </c>
    </row>
    <row r="41" spans="1:10" x14ac:dyDescent="0.2">
      <c r="A41" s="55" t="s">
        <v>95</v>
      </c>
      <c r="B41" s="58">
        <v>37633</v>
      </c>
      <c r="C41" s="58">
        <v>39622.264865080004</v>
      </c>
      <c r="D41" s="58">
        <v>46548.502837699998</v>
      </c>
      <c r="E41" s="58">
        <v>41761.871002089996</v>
      </c>
      <c r="F41" s="58">
        <v>44751.883887900003</v>
      </c>
      <c r="G41" s="119">
        <v>45611.283490380003</v>
      </c>
      <c r="H41" s="275">
        <v>38997.422114000001</v>
      </c>
      <c r="I41" s="58">
        <v>41525.398982840001</v>
      </c>
      <c r="J41" s="276">
        <v>42149.351795889997</v>
      </c>
    </row>
    <row r="42" spans="1:10" x14ac:dyDescent="0.2">
      <c r="A42" s="55" t="s">
        <v>96</v>
      </c>
      <c r="B42" s="58">
        <v>2447</v>
      </c>
      <c r="C42" s="58">
        <v>2853.9181410000001</v>
      </c>
      <c r="D42" s="58">
        <v>3367.970519</v>
      </c>
      <c r="E42" s="58">
        <v>1487.8422880000001</v>
      </c>
      <c r="F42" s="58">
        <v>1410.425305</v>
      </c>
      <c r="G42" s="119">
        <v>1413.327055</v>
      </c>
      <c r="H42" s="275">
        <v>83.287519349999997</v>
      </c>
      <c r="I42" s="58">
        <v>80.200804869999999</v>
      </c>
      <c r="J42" s="276">
        <v>79.54431846</v>
      </c>
    </row>
    <row r="43" spans="1:10" x14ac:dyDescent="0.2">
      <c r="A43" s="55" t="s">
        <v>191</v>
      </c>
      <c r="B43" s="58">
        <v>7912</v>
      </c>
      <c r="C43" s="58">
        <v>6635.9083085811699</v>
      </c>
      <c r="D43" s="58">
        <v>6600.6688244367506</v>
      </c>
      <c r="E43" s="58">
        <v>5589.389431009</v>
      </c>
      <c r="F43" s="58">
        <v>5303.3990033999999</v>
      </c>
      <c r="G43" s="119">
        <v>5489.3983188900002</v>
      </c>
      <c r="H43" s="275">
        <v>5590.5051868500004</v>
      </c>
      <c r="I43" s="58">
        <v>5303.3990029626675</v>
      </c>
      <c r="J43" s="276">
        <v>5489.3983184816207</v>
      </c>
    </row>
    <row r="44" spans="1:10" x14ac:dyDescent="0.2">
      <c r="A44" s="55" t="s">
        <v>139</v>
      </c>
      <c r="B44" s="58">
        <v>4286</v>
      </c>
      <c r="C44" s="58">
        <v>6276.7626811718064</v>
      </c>
      <c r="D44" s="58">
        <v>9043.6285180783361</v>
      </c>
      <c r="E44" s="58">
        <v>9044.5619549999992</v>
      </c>
      <c r="F44" s="58">
        <v>9671.6407849999996</v>
      </c>
      <c r="G44" s="119">
        <v>9852.6309450000008</v>
      </c>
      <c r="H44" s="275">
        <v>8822.9018156900001</v>
      </c>
      <c r="I44" s="58">
        <v>9570.8552931800004</v>
      </c>
      <c r="J44" s="276">
        <v>9730.8912379100002</v>
      </c>
    </row>
    <row r="45" spans="1:10" x14ac:dyDescent="0.2">
      <c r="A45" s="87" t="s">
        <v>116</v>
      </c>
      <c r="B45" s="70">
        <f>SUM(B4:B44)-B36</f>
        <v>751014.99022372998</v>
      </c>
      <c r="C45" s="70">
        <v>821050.0594646734</v>
      </c>
      <c r="D45" s="70">
        <v>945116.93536188651</v>
      </c>
      <c r="E45" s="70">
        <v>917918.8694499936</v>
      </c>
      <c r="F45" s="70">
        <v>1037837.7982986438</v>
      </c>
      <c r="G45" s="70">
        <v>1058180.2428310001</v>
      </c>
      <c r="H45" s="262">
        <v>809284.63970748626</v>
      </c>
      <c r="I45" s="70">
        <v>896147.08402286679</v>
      </c>
      <c r="J45" s="283">
        <v>914119.23624968645</v>
      </c>
    </row>
    <row r="46" spans="1:10" ht="12.75" customHeight="1" x14ac:dyDescent="0.2">
      <c r="A46" s="55" t="s">
        <v>151</v>
      </c>
      <c r="B46" s="56">
        <v>787</v>
      </c>
      <c r="C46" s="56">
        <v>105.52901799999999</v>
      </c>
      <c r="D46" s="56">
        <v>703.23331299999995</v>
      </c>
      <c r="E46" s="56">
        <v>712.62926300000004</v>
      </c>
      <c r="F46" s="56">
        <v>903.23056099999997</v>
      </c>
      <c r="G46" s="139">
        <v>905.52199599999994</v>
      </c>
      <c r="H46" s="273">
        <v>712.617929</v>
      </c>
      <c r="I46" s="56">
        <v>903.23056129999998</v>
      </c>
      <c r="J46" s="274">
        <v>905.52199589999998</v>
      </c>
    </row>
    <row r="47" spans="1:10" x14ac:dyDescent="0.2">
      <c r="A47" s="55" t="s">
        <v>97</v>
      </c>
      <c r="B47" s="59">
        <v>37499</v>
      </c>
      <c r="C47" s="56">
        <v>41343.058098184178</v>
      </c>
      <c r="D47" s="56">
        <v>52382.624185668516</v>
      </c>
      <c r="E47" s="56">
        <v>5631.5699620997975</v>
      </c>
      <c r="F47" s="56">
        <v>4632.691169621</v>
      </c>
      <c r="G47" s="139">
        <v>4708.567389152</v>
      </c>
      <c r="H47" s="273">
        <v>5630.6029214618165</v>
      </c>
      <c r="I47" s="56">
        <v>4632.6911695501849</v>
      </c>
      <c r="J47" s="274">
        <v>4708.5673893519788</v>
      </c>
    </row>
    <row r="48" spans="1:10" x14ac:dyDescent="0.2">
      <c r="A48" s="55" t="s">
        <v>98</v>
      </c>
      <c r="B48" s="56">
        <v>187607</v>
      </c>
      <c r="C48" s="56">
        <v>170666.72039057146</v>
      </c>
      <c r="D48" s="56">
        <v>205278.26365023036</v>
      </c>
      <c r="E48" s="56">
        <v>170573.72293993417</v>
      </c>
      <c r="F48" s="56">
        <v>197887.19950668595</v>
      </c>
      <c r="G48" s="139">
        <v>200246.66354794061</v>
      </c>
      <c r="H48" s="273">
        <v>170573.72292605037</v>
      </c>
      <c r="I48" s="56">
        <v>197588.27164220344</v>
      </c>
      <c r="J48" s="274">
        <v>199946.95483772954</v>
      </c>
    </row>
    <row r="49" spans="1:10" x14ac:dyDescent="0.2">
      <c r="A49" s="55" t="s">
        <v>99</v>
      </c>
      <c r="B49" s="58">
        <v>300</v>
      </c>
      <c r="C49" s="56">
        <v>326.74252899999999</v>
      </c>
      <c r="D49" s="58">
        <v>437.86335400000002</v>
      </c>
      <c r="E49" s="58">
        <v>366.12299400000001</v>
      </c>
      <c r="F49" s="58">
        <v>251.681613</v>
      </c>
      <c r="G49" s="119">
        <v>260.52351299999998</v>
      </c>
      <c r="H49" s="275">
        <v>291.45821139999998</v>
      </c>
      <c r="I49" s="58">
        <v>168.72904836999999</v>
      </c>
      <c r="J49" s="276">
        <v>176.0302193</v>
      </c>
    </row>
    <row r="50" spans="1:10" x14ac:dyDescent="0.2">
      <c r="A50" s="55" t="s">
        <v>225</v>
      </c>
      <c r="B50" s="58"/>
      <c r="C50" s="56"/>
      <c r="D50" s="58">
        <v>152.19887399999999</v>
      </c>
      <c r="E50" s="58">
        <v>1570.0974859999999</v>
      </c>
      <c r="F50" s="58">
        <v>2179.7323959999999</v>
      </c>
      <c r="G50" s="119">
        <v>2286.6199310000002</v>
      </c>
      <c r="H50" s="275">
        <v>1646.9720749999999</v>
      </c>
      <c r="I50" s="58">
        <v>2179.7323959999999</v>
      </c>
      <c r="J50" s="276">
        <v>2286.6199310000002</v>
      </c>
    </row>
    <row r="51" spans="1:10" x14ac:dyDescent="0.2">
      <c r="A51" s="55" t="s">
        <v>227</v>
      </c>
      <c r="B51" s="58"/>
      <c r="C51" s="56"/>
      <c r="D51" s="58">
        <v>358.73176100000001</v>
      </c>
      <c r="E51" s="58">
        <v>219.77225200000001</v>
      </c>
      <c r="F51" s="58">
        <v>270.68356999999997</v>
      </c>
      <c r="G51" s="119">
        <v>351.26451800000001</v>
      </c>
      <c r="H51" s="275">
        <v>219.77428</v>
      </c>
      <c r="I51" s="58">
        <v>270.68356999999997</v>
      </c>
      <c r="J51" s="276">
        <v>351.26451800000001</v>
      </c>
    </row>
    <row r="52" spans="1:10" x14ac:dyDescent="0.2">
      <c r="A52" s="55" t="s">
        <v>243</v>
      </c>
      <c r="B52" s="58"/>
      <c r="C52" s="56"/>
      <c r="D52" s="58"/>
      <c r="E52" s="58">
        <v>1245.44810783</v>
      </c>
      <c r="F52" s="58">
        <v>1099.8880779000001</v>
      </c>
      <c r="G52" s="119">
        <v>1130.9277099000001</v>
      </c>
      <c r="H52" s="275">
        <v>1245.4481080200001</v>
      </c>
      <c r="I52" s="58">
        <v>1099.8880779000001</v>
      </c>
      <c r="J52" s="276">
        <v>1130.9277099000001</v>
      </c>
    </row>
    <row r="53" spans="1:10" x14ac:dyDescent="0.2">
      <c r="A53" s="55" t="s">
        <v>100</v>
      </c>
      <c r="B53" s="58">
        <v>5700.4690772599997</v>
      </c>
      <c r="C53" s="56">
        <v>6488.4488064099996</v>
      </c>
      <c r="D53" s="56">
        <v>6879.8623741299998</v>
      </c>
      <c r="E53" s="58">
        <v>3521.8953505100003</v>
      </c>
      <c r="F53" s="58">
        <v>3532.9078283600002</v>
      </c>
      <c r="G53" s="119">
        <v>3529.7330313299999</v>
      </c>
      <c r="H53" s="273">
        <v>3521.8953505099998</v>
      </c>
      <c r="I53" s="56">
        <v>3532.9078279700002</v>
      </c>
      <c r="J53" s="274">
        <v>3529.7330313900002</v>
      </c>
    </row>
    <row r="54" spans="1:10" x14ac:dyDescent="0.2">
      <c r="A54" s="55" t="s">
        <v>101</v>
      </c>
      <c r="B54" s="58">
        <v>24629</v>
      </c>
      <c r="C54" s="56">
        <v>22029.885595</v>
      </c>
      <c r="D54" s="56">
        <v>21801.136579999999</v>
      </c>
      <c r="E54" s="58">
        <v>18786.657592</v>
      </c>
      <c r="F54" s="58">
        <v>18906.153473999999</v>
      </c>
      <c r="G54" s="119">
        <v>19328.263562</v>
      </c>
      <c r="H54" s="273">
        <v>17479.169782699999</v>
      </c>
      <c r="I54" s="56">
        <v>17308.867710499999</v>
      </c>
      <c r="J54" s="274">
        <v>17673.743289400001</v>
      </c>
    </row>
    <row r="55" spans="1:10" x14ac:dyDescent="0.2">
      <c r="A55" s="55" t="s">
        <v>102</v>
      </c>
      <c r="B55" s="58">
        <v>463945</v>
      </c>
      <c r="C55" s="56">
        <v>586196.94647777406</v>
      </c>
      <c r="D55" s="56">
        <v>601797.84103213076</v>
      </c>
      <c r="E55" s="58">
        <v>559519.66500672745</v>
      </c>
      <c r="F55" s="58">
        <v>625121.19969051646</v>
      </c>
      <c r="G55" s="119">
        <v>637160.47356030648</v>
      </c>
      <c r="H55" s="273">
        <v>501941.78013785538</v>
      </c>
      <c r="I55" s="56">
        <v>562218.57185225165</v>
      </c>
      <c r="J55" s="274">
        <v>573397.02139504184</v>
      </c>
    </row>
    <row r="56" spans="1:10" x14ac:dyDescent="0.2">
      <c r="A56" s="55" t="s">
        <v>177</v>
      </c>
      <c r="B56" s="58">
        <v>315465</v>
      </c>
      <c r="C56" s="56">
        <v>322045.11379820004</v>
      </c>
      <c r="D56" s="56">
        <v>318530.10281090002</v>
      </c>
      <c r="E56" s="58">
        <v>279676.99550248997</v>
      </c>
      <c r="F56" s="58">
        <v>316148.88203099999</v>
      </c>
      <c r="G56" s="139">
        <v>319033.068715</v>
      </c>
      <c r="H56" s="273">
        <v>279339.65462848998</v>
      </c>
      <c r="I56" s="56">
        <v>316148.88203039998</v>
      </c>
      <c r="J56" s="274">
        <v>319033.06871497998</v>
      </c>
    </row>
    <row r="57" spans="1:10" x14ac:dyDescent="0.2">
      <c r="A57" s="55" t="s">
        <v>203</v>
      </c>
      <c r="B57" s="58"/>
      <c r="C57" s="324">
        <v>857</v>
      </c>
      <c r="D57" s="56"/>
      <c r="E57" s="56"/>
      <c r="F57" s="56"/>
      <c r="G57" s="139"/>
      <c r="H57" s="273"/>
      <c r="I57" s="56"/>
      <c r="J57" s="274"/>
    </row>
    <row r="58" spans="1:10" x14ac:dyDescent="0.2">
      <c r="A58" s="55" t="s">
        <v>103</v>
      </c>
      <c r="B58" s="58">
        <v>16755</v>
      </c>
      <c r="C58" s="56">
        <v>16889.13382477947</v>
      </c>
      <c r="D58" s="56">
        <v>17811.317478589557</v>
      </c>
      <c r="E58" s="56">
        <v>17249.269722581001</v>
      </c>
      <c r="F58" s="56">
        <v>19660.507037352345</v>
      </c>
      <c r="G58" s="139">
        <v>20042.248417730538</v>
      </c>
      <c r="H58" s="273">
        <v>17249.269722993238</v>
      </c>
      <c r="I58" s="56">
        <v>19660.507037301799</v>
      </c>
      <c r="J58" s="274">
        <v>20042.248391367917</v>
      </c>
    </row>
    <row r="59" spans="1:10" x14ac:dyDescent="0.2">
      <c r="A59" s="55" t="s">
        <v>144</v>
      </c>
      <c r="B59" s="58">
        <v>230</v>
      </c>
      <c r="C59" s="58"/>
      <c r="D59" s="58"/>
      <c r="E59" s="58"/>
      <c r="F59" s="58"/>
      <c r="G59" s="119"/>
      <c r="H59" s="275"/>
      <c r="I59" s="58"/>
      <c r="J59" s="276"/>
    </row>
    <row r="60" spans="1:10" x14ac:dyDescent="0.2">
      <c r="A60" s="55" t="s">
        <v>104</v>
      </c>
      <c r="B60" s="56">
        <v>641</v>
      </c>
      <c r="C60" s="56">
        <v>1254.9960000000001</v>
      </c>
      <c r="D60" s="56">
        <v>1475.18608331</v>
      </c>
      <c r="E60" s="56">
        <v>1133.4691964000001</v>
      </c>
      <c r="F60" s="56">
        <v>1293.7148273</v>
      </c>
      <c r="G60" s="139">
        <v>1330.0302503600001</v>
      </c>
      <c r="H60" s="273">
        <v>1133.46919641</v>
      </c>
      <c r="I60" s="56">
        <v>1293.7148273</v>
      </c>
      <c r="J60" s="274">
        <v>1330.0302503600001</v>
      </c>
    </row>
    <row r="61" spans="1:10" x14ac:dyDescent="0.2">
      <c r="A61" s="55" t="s">
        <v>105</v>
      </c>
      <c r="B61" s="82">
        <v>4867</v>
      </c>
      <c r="C61" s="56">
        <v>7312.770020241519</v>
      </c>
      <c r="D61" s="56">
        <v>5593.8918880734727</v>
      </c>
      <c r="E61" s="56">
        <v>4090.8368724391189</v>
      </c>
      <c r="F61" s="56">
        <v>3847.6449071749498</v>
      </c>
      <c r="G61" s="139">
        <v>3848.8489736007823</v>
      </c>
      <c r="H61" s="273">
        <v>4090.8368716649379</v>
      </c>
      <c r="I61" s="56">
        <v>3847.6449068294287</v>
      </c>
      <c r="J61" s="274">
        <v>3848.8489294010246</v>
      </c>
    </row>
    <row r="62" spans="1:10" x14ac:dyDescent="0.2">
      <c r="A62" s="55" t="s">
        <v>175</v>
      </c>
      <c r="B62" s="82">
        <v>1363</v>
      </c>
      <c r="C62" s="56">
        <v>1505.538061</v>
      </c>
      <c r="D62" s="56">
        <v>1596.640189</v>
      </c>
      <c r="E62" s="56">
        <v>1546.9305649999999</v>
      </c>
      <c r="F62" s="56">
        <v>1140.8795090000001</v>
      </c>
      <c r="G62" s="139">
        <v>1181.4461209999999</v>
      </c>
      <c r="H62" s="273">
        <v>1546.9305647000001</v>
      </c>
      <c r="I62" s="56">
        <v>1140.8795086</v>
      </c>
      <c r="J62" s="274">
        <v>1181.4461213</v>
      </c>
    </row>
    <row r="63" spans="1:10" x14ac:dyDescent="0.2">
      <c r="A63" s="87" t="s">
        <v>117</v>
      </c>
      <c r="B63" s="168">
        <f>SUM(B46:B62)</f>
        <v>1059788.46907726</v>
      </c>
      <c r="C63" s="168">
        <f>SUM(C46:C62)</f>
        <v>1177021.8826191609</v>
      </c>
      <c r="D63" s="168">
        <v>1234798.8935740327</v>
      </c>
      <c r="E63" s="168">
        <v>1065845.0828130115</v>
      </c>
      <c r="F63" s="168">
        <v>1196876.9961989108</v>
      </c>
      <c r="G63" s="168">
        <v>1215344.2012363204</v>
      </c>
      <c r="H63" s="262">
        <v>1006623.6027062559</v>
      </c>
      <c r="I63" s="70">
        <v>1131995.2021664765</v>
      </c>
      <c r="J63" s="283">
        <v>1149542.0267244226</v>
      </c>
    </row>
    <row r="64" spans="1:10" x14ac:dyDescent="0.2">
      <c r="A64" s="55" t="s">
        <v>106</v>
      </c>
      <c r="B64" s="56">
        <v>32869</v>
      </c>
      <c r="C64" s="56">
        <v>40433.857665739582</v>
      </c>
      <c r="D64" s="56">
        <v>44638.05806877101</v>
      </c>
      <c r="E64" s="56">
        <v>49731.415893401907</v>
      </c>
      <c r="F64" s="56">
        <v>55893.045776315092</v>
      </c>
      <c r="G64" s="139">
        <v>58178.713745171815</v>
      </c>
      <c r="H64" s="273">
        <v>47284.024389057544</v>
      </c>
      <c r="I64" s="56">
        <v>53208.996481189577</v>
      </c>
      <c r="J64" s="274">
        <v>55436.801794410349</v>
      </c>
    </row>
    <row r="65" spans="1:10" x14ac:dyDescent="0.2">
      <c r="A65" s="103" t="s">
        <v>258</v>
      </c>
      <c r="B65" s="324"/>
      <c r="C65" s="324"/>
      <c r="D65" s="324"/>
      <c r="E65" s="324"/>
      <c r="F65" s="208">
        <v>827.32311500000003</v>
      </c>
      <c r="G65" s="208">
        <v>0</v>
      </c>
      <c r="H65" s="273"/>
      <c r="I65" s="324">
        <v>816.84311720000005</v>
      </c>
      <c r="J65" s="274">
        <v>0</v>
      </c>
    </row>
    <row r="66" spans="1:10" x14ac:dyDescent="0.2">
      <c r="A66" s="55" t="s">
        <v>200</v>
      </c>
      <c r="B66" s="56"/>
      <c r="C66" s="56">
        <v>10.032375881502976</v>
      </c>
      <c r="D66" s="56">
        <v>23.051094140076327</v>
      </c>
      <c r="E66" s="56">
        <v>23.389716452082915</v>
      </c>
      <c r="F66" s="56">
        <v>10.500477731158609</v>
      </c>
      <c r="G66" s="139">
        <v>10.621058319153803</v>
      </c>
      <c r="H66" s="273">
        <v>23.389716532656792</v>
      </c>
      <c r="I66" s="56">
        <v>10.500477655612913</v>
      </c>
      <c r="J66" s="274">
        <v>10.621062354962159</v>
      </c>
    </row>
    <row r="67" spans="1:10" x14ac:dyDescent="0.2">
      <c r="A67" s="55" t="s">
        <v>107</v>
      </c>
      <c r="B67" s="58">
        <v>6970</v>
      </c>
      <c r="C67" s="56">
        <v>6942.2358001550365</v>
      </c>
      <c r="D67" s="56">
        <v>8285.6748911003288</v>
      </c>
      <c r="E67" s="56">
        <v>7053.8376087251454</v>
      </c>
      <c r="F67" s="56">
        <v>7443.714276046986</v>
      </c>
      <c r="G67" s="139">
        <v>7532.0253535661086</v>
      </c>
      <c r="H67" s="273">
        <v>5657.8087017233802</v>
      </c>
      <c r="I67" s="56">
        <v>5803.4302061913149</v>
      </c>
      <c r="J67" s="274">
        <v>5790.5524617252358</v>
      </c>
    </row>
    <row r="68" spans="1:10" x14ac:dyDescent="0.2">
      <c r="A68" s="55" t="s">
        <v>108</v>
      </c>
      <c r="B68" s="58">
        <v>2520</v>
      </c>
      <c r="C68" s="56">
        <v>2711.0873310913457</v>
      </c>
      <c r="D68" s="56">
        <v>2977.2609624374113</v>
      </c>
      <c r="E68" s="56">
        <v>1363.9302645197281</v>
      </c>
      <c r="F68" s="56">
        <v>1192.8300580799057</v>
      </c>
      <c r="G68" s="139">
        <v>1193.9066198701362</v>
      </c>
      <c r="H68" s="273">
        <v>1363.9302639949267</v>
      </c>
      <c r="I68" s="56">
        <v>1192.8300578960743</v>
      </c>
      <c r="J68" s="274">
        <v>1193.9065744216075</v>
      </c>
    </row>
    <row r="69" spans="1:10" x14ac:dyDescent="0.2">
      <c r="A69" s="103" t="s">
        <v>260</v>
      </c>
      <c r="B69" s="325"/>
      <c r="C69" s="324"/>
      <c r="D69" s="324"/>
      <c r="E69" s="324"/>
      <c r="F69" s="324">
        <v>30.520136000000001</v>
      </c>
      <c r="G69" s="139">
        <v>0</v>
      </c>
      <c r="H69" s="326"/>
      <c r="I69" s="327">
        <v>30.520136000000001</v>
      </c>
      <c r="J69" s="328">
        <v>0</v>
      </c>
    </row>
    <row r="70" spans="1:10" x14ac:dyDescent="0.2">
      <c r="A70" s="87" t="s">
        <v>118</v>
      </c>
      <c r="B70" s="70">
        <v>42359</v>
      </c>
      <c r="C70" s="70">
        <v>50097.213172867472</v>
      </c>
      <c r="D70" s="70">
        <v>55924.045016448821</v>
      </c>
      <c r="E70" s="70">
        <v>58172.573483098859</v>
      </c>
      <c r="F70" s="70">
        <v>65397.933839173136</v>
      </c>
      <c r="G70" s="168">
        <v>66915.266776927208</v>
      </c>
      <c r="H70" s="284">
        <v>54329.153071308501</v>
      </c>
      <c r="I70" s="61">
        <v>61063.120476132586</v>
      </c>
      <c r="J70" s="285">
        <v>62431.881892912155</v>
      </c>
    </row>
    <row r="71" spans="1:10" x14ac:dyDescent="0.2">
      <c r="A71" s="84" t="s">
        <v>143</v>
      </c>
      <c r="B71" s="85"/>
      <c r="C71" s="85"/>
      <c r="D71" s="85"/>
      <c r="E71" s="85"/>
      <c r="F71" s="85"/>
    </row>
    <row r="72" spans="1:10" x14ac:dyDescent="0.2">
      <c r="A72" s="84" t="s">
        <v>250</v>
      </c>
      <c r="B72" s="85"/>
      <c r="C72" s="85"/>
      <c r="D72" s="85"/>
      <c r="E72" s="85"/>
      <c r="F72" s="85"/>
      <c r="G72" s="28"/>
      <c r="J72" s="28"/>
    </row>
    <row r="73" spans="1:10" x14ac:dyDescent="0.2">
      <c r="B73" s="28"/>
    </row>
    <row r="74" spans="1:10" x14ac:dyDescent="0.2">
      <c r="B74" s="28"/>
      <c r="G74" s="28"/>
    </row>
    <row r="75" spans="1:10" x14ac:dyDescent="0.2">
      <c r="J75" s="28"/>
    </row>
    <row r="76" spans="1:10" x14ac:dyDescent="0.2">
      <c r="J76" s="28"/>
    </row>
  </sheetData>
  <mergeCells count="4">
    <mergeCell ref="A1:G1"/>
    <mergeCell ref="H1:J1"/>
    <mergeCell ref="H2:J2"/>
    <mergeCell ref="A2:G2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AE118"/>
  <sheetViews>
    <sheetView zoomScale="75" zoomScaleNormal="75" workbookViewId="0">
      <selection activeCell="N26" sqref="N26"/>
    </sheetView>
  </sheetViews>
  <sheetFormatPr defaultRowHeight="12.75" x14ac:dyDescent="0.2"/>
  <cols>
    <col min="1" max="1" width="45.28515625" customWidth="1"/>
    <col min="2" max="2" width="11.28515625" customWidth="1"/>
    <col min="3" max="3" width="11.7109375" customWidth="1"/>
    <col min="4" max="4" width="11.28515625" customWidth="1"/>
    <col min="5" max="5" width="10.28515625" customWidth="1"/>
    <col min="6" max="6" width="12.7109375" bestFit="1" customWidth="1"/>
    <col min="7" max="7" width="11.28515625" customWidth="1"/>
    <col min="8" max="8" width="13.85546875" customWidth="1"/>
    <col min="9" max="9" width="13.28515625" customWidth="1"/>
    <col min="10" max="10" width="14" customWidth="1"/>
    <col min="11" max="11" width="16.42578125" customWidth="1"/>
    <col min="12" max="31" width="9.140625" style="161"/>
  </cols>
  <sheetData>
    <row r="1" spans="1:11" ht="23.25" customHeight="1" x14ac:dyDescent="0.2">
      <c r="A1" s="354" t="s">
        <v>129</v>
      </c>
      <c r="B1" s="354"/>
      <c r="C1" s="354"/>
      <c r="D1" s="354"/>
      <c r="E1" s="354"/>
      <c r="F1" s="354"/>
      <c r="G1" s="354"/>
      <c r="H1" s="369"/>
      <c r="I1" s="367"/>
      <c r="J1" s="368"/>
      <c r="K1" s="368"/>
    </row>
    <row r="2" spans="1:11" ht="23.25" customHeight="1" x14ac:dyDescent="0.2">
      <c r="A2" s="372" t="s">
        <v>253</v>
      </c>
      <c r="B2" s="372"/>
      <c r="C2" s="372"/>
      <c r="D2" s="372"/>
      <c r="E2" s="372"/>
      <c r="F2" s="372"/>
      <c r="G2" s="372"/>
      <c r="H2" s="373"/>
      <c r="I2" s="370" t="s">
        <v>252</v>
      </c>
      <c r="J2" s="371"/>
      <c r="K2" s="371"/>
    </row>
    <row r="3" spans="1:11" ht="62.25" customHeight="1" x14ac:dyDescent="0.2">
      <c r="A3" s="88" t="s">
        <v>121</v>
      </c>
      <c r="B3" s="89">
        <v>2015</v>
      </c>
      <c r="C3" s="122">
        <v>2016</v>
      </c>
      <c r="D3" s="122">
        <v>2017</v>
      </c>
      <c r="E3" s="122">
        <v>2018</v>
      </c>
      <c r="F3" s="122" t="s">
        <v>259</v>
      </c>
      <c r="G3" s="122" t="s">
        <v>261</v>
      </c>
      <c r="H3" s="293" t="s">
        <v>244</v>
      </c>
      <c r="I3" s="292" t="s">
        <v>259</v>
      </c>
      <c r="J3" s="122" t="s">
        <v>261</v>
      </c>
      <c r="K3" s="122" t="s">
        <v>244</v>
      </c>
    </row>
    <row r="4" spans="1:11" ht="13.5" customHeight="1" x14ac:dyDescent="0.2">
      <c r="A4" t="s">
        <v>218</v>
      </c>
      <c r="D4" s="131">
        <v>484.36183620000003</v>
      </c>
      <c r="E4" s="172">
        <v>257.82714800000002</v>
      </c>
      <c r="F4" s="131">
        <v>32.248918000000003</v>
      </c>
      <c r="G4" s="131">
        <v>16.867912</v>
      </c>
      <c r="H4" s="131">
        <v>392.10570899999999</v>
      </c>
      <c r="I4" s="258">
        <v>32.248918000000003</v>
      </c>
      <c r="J4" s="172">
        <v>16.867912</v>
      </c>
      <c r="K4" s="172">
        <v>392.10570899999999</v>
      </c>
    </row>
    <row r="5" spans="1:11" x14ac:dyDescent="0.2">
      <c r="A5" s="90" t="s">
        <v>4</v>
      </c>
      <c r="B5" s="144">
        <v>163</v>
      </c>
      <c r="C5" s="144">
        <v>539</v>
      </c>
      <c r="D5" s="172">
        <v>107.99519608</v>
      </c>
      <c r="E5" s="172">
        <v>18.473941279999998</v>
      </c>
      <c r="F5" s="172">
        <v>-19.416499999999999</v>
      </c>
      <c r="G5" s="172">
        <v>36.639499999999998</v>
      </c>
      <c r="H5" s="172">
        <v>-187.46590047999999</v>
      </c>
      <c r="I5" s="258">
        <v>-30.90913304</v>
      </c>
      <c r="J5" s="172">
        <v>42.385816519999999</v>
      </c>
      <c r="K5" s="172">
        <v>-187.46590044000001</v>
      </c>
    </row>
    <row r="6" spans="1:11" x14ac:dyDescent="0.2">
      <c r="A6" s="90" t="s">
        <v>28</v>
      </c>
      <c r="B6" s="144">
        <v>-112</v>
      </c>
      <c r="C6" s="144">
        <v>-94</v>
      </c>
      <c r="D6" s="172"/>
      <c r="E6" s="172"/>
      <c r="F6" s="172"/>
      <c r="G6" s="172"/>
      <c r="H6" s="172"/>
      <c r="I6" s="258"/>
      <c r="J6" s="172"/>
      <c r="K6" s="172"/>
    </row>
    <row r="7" spans="1:11" x14ac:dyDescent="0.2">
      <c r="A7" s="90" t="s">
        <v>211</v>
      </c>
      <c r="B7" s="144"/>
      <c r="C7" s="144"/>
      <c r="D7" s="172">
        <v>64.907207999999997</v>
      </c>
      <c r="E7" s="172">
        <v>-146.58642377999999</v>
      </c>
      <c r="F7" s="172">
        <v>4.2203230999999999</v>
      </c>
      <c r="G7" s="172">
        <v>10.742483679999999</v>
      </c>
      <c r="H7" s="172">
        <v>-577.74474032000001</v>
      </c>
      <c r="I7" s="258">
        <v>4.2203230999999999</v>
      </c>
      <c r="J7" s="172">
        <v>10.742483679999999</v>
      </c>
      <c r="K7" s="172">
        <v>-577.74474033000001</v>
      </c>
    </row>
    <row r="8" spans="1:11" x14ac:dyDescent="0.2">
      <c r="A8" s="90" t="s">
        <v>5</v>
      </c>
      <c r="B8" s="144">
        <v>10200</v>
      </c>
      <c r="C8" s="144">
        <v>5279</v>
      </c>
      <c r="D8" s="172">
        <v>650.21791137894002</v>
      </c>
      <c r="E8" s="172">
        <v>3207.48790203915</v>
      </c>
      <c r="F8" s="172">
        <v>1779.48391889</v>
      </c>
      <c r="G8" s="167">
        <v>741.84509363999996</v>
      </c>
      <c r="H8" s="167">
        <v>13066.19282953</v>
      </c>
      <c r="I8" s="258">
        <v>1916.3844950800001</v>
      </c>
      <c r="J8" s="172">
        <v>648.00755355000001</v>
      </c>
      <c r="K8" s="172">
        <v>11675.154312520001</v>
      </c>
    </row>
    <row r="9" spans="1:11" x14ac:dyDescent="0.2">
      <c r="A9" s="90" t="s">
        <v>148</v>
      </c>
      <c r="B9" s="144">
        <v>57</v>
      </c>
      <c r="C9" s="144">
        <v>73</v>
      </c>
      <c r="D9" s="172">
        <v>66.028684859999998</v>
      </c>
      <c r="E9" s="172">
        <v>-13.20853455</v>
      </c>
      <c r="F9" s="172">
        <v>399.75976700000001</v>
      </c>
      <c r="G9" s="172">
        <v>69.547096679999996</v>
      </c>
      <c r="H9" s="172">
        <v>249.87638564</v>
      </c>
      <c r="I9" s="258">
        <v>399.75976702999998</v>
      </c>
      <c r="J9" s="172">
        <v>69.547096679999996</v>
      </c>
      <c r="K9" s="172">
        <v>249.87638564</v>
      </c>
    </row>
    <row r="10" spans="1:11" x14ac:dyDescent="0.2">
      <c r="A10" s="90" t="s">
        <v>30</v>
      </c>
      <c r="B10" s="144">
        <v>93</v>
      </c>
      <c r="C10" s="144">
        <v>309</v>
      </c>
      <c r="D10" s="172">
        <v>959.68739288999996</v>
      </c>
      <c r="E10" s="172">
        <v>1115.7964167800001</v>
      </c>
      <c r="F10" s="172">
        <v>232.93343995999999</v>
      </c>
      <c r="G10" s="172">
        <v>284.4775004</v>
      </c>
      <c r="H10" s="172">
        <v>2918.8181768300001</v>
      </c>
      <c r="I10" s="258">
        <v>232.93344017000001</v>
      </c>
      <c r="J10" s="172">
        <v>284.4775004</v>
      </c>
      <c r="K10" s="172">
        <v>2918.8181768300001</v>
      </c>
    </row>
    <row r="11" spans="1:11" x14ac:dyDescent="0.2">
      <c r="A11" s="90" t="s">
        <v>214</v>
      </c>
      <c r="B11" s="144">
        <v>1132</v>
      </c>
      <c r="C11" s="144">
        <v>1169</v>
      </c>
      <c r="D11" s="172">
        <v>-1504.8090627700001</v>
      </c>
      <c r="E11" s="172">
        <v>620.64261341999998</v>
      </c>
      <c r="F11" s="172">
        <v>-54.262445810000003</v>
      </c>
      <c r="G11" s="172">
        <v>21.339200659999999</v>
      </c>
      <c r="H11" s="172">
        <v>-377.21507730000002</v>
      </c>
      <c r="I11" s="258">
        <v>-54.262445810000003</v>
      </c>
      <c r="J11" s="172">
        <v>21.339200659999999</v>
      </c>
      <c r="K11" s="172">
        <v>-377.21507730000002</v>
      </c>
    </row>
    <row r="12" spans="1:11" ht="12.6" customHeight="1" x14ac:dyDescent="0.2">
      <c r="A12" s="90" t="s">
        <v>6</v>
      </c>
      <c r="B12" s="144">
        <v>4281</v>
      </c>
      <c r="C12" s="144">
        <v>8822</v>
      </c>
      <c r="D12" s="172">
        <v>-7334.7431166337437</v>
      </c>
      <c r="E12" s="172">
        <v>8342.4208868401674</v>
      </c>
      <c r="F12" s="172">
        <v>-3265.9098292441327</v>
      </c>
      <c r="G12" s="172">
        <v>-1122.2350367236759</v>
      </c>
      <c r="H12" s="172">
        <v>-14580.768351095969</v>
      </c>
      <c r="I12" s="258">
        <v>-354.49035138819647</v>
      </c>
      <c r="J12" s="172">
        <v>-871.77917245894969</v>
      </c>
      <c r="K12" s="172">
        <v>-10758.31280401945</v>
      </c>
    </row>
    <row r="13" spans="1:11" x14ac:dyDescent="0.2">
      <c r="A13" s="90" t="s">
        <v>217</v>
      </c>
      <c r="B13" s="144"/>
      <c r="C13" s="144"/>
      <c r="D13" s="172">
        <v>156.39819700000001</v>
      </c>
      <c r="E13" s="172">
        <v>77.651287999999994</v>
      </c>
      <c r="F13" s="172">
        <v>0</v>
      </c>
      <c r="G13" s="172">
        <v>15.035742000000001</v>
      </c>
      <c r="H13" s="172">
        <v>12.764022000000001</v>
      </c>
      <c r="I13" s="258">
        <v>0</v>
      </c>
      <c r="J13" s="172">
        <v>15.035742000000001</v>
      </c>
      <c r="K13" s="172">
        <v>12.764022000000001</v>
      </c>
    </row>
    <row r="14" spans="1:11" ht="12.75" customHeight="1" x14ac:dyDescent="0.2">
      <c r="A14" s="90" t="s">
        <v>152</v>
      </c>
      <c r="B14" s="144">
        <v>-1717</v>
      </c>
      <c r="C14" s="144">
        <v>-843</v>
      </c>
      <c r="D14" s="172">
        <v>5072.9736579999999</v>
      </c>
      <c r="E14" s="172">
        <v>1064.6447350000001</v>
      </c>
      <c r="F14" s="172">
        <v>86.716793999999993</v>
      </c>
      <c r="G14" s="172">
        <v>389.186015</v>
      </c>
      <c r="H14" s="172">
        <v>3692.413798</v>
      </c>
      <c r="I14" s="258">
        <v>91.619449000000003</v>
      </c>
      <c r="J14" s="172">
        <v>351.15175399999998</v>
      </c>
      <c r="K14" s="172">
        <v>3510.055026</v>
      </c>
    </row>
    <row r="15" spans="1:11" x14ac:dyDescent="0.2">
      <c r="A15" s="90" t="s">
        <v>25</v>
      </c>
      <c r="B15" s="144">
        <v>929</v>
      </c>
      <c r="C15" s="144">
        <v>18</v>
      </c>
      <c r="D15" s="172">
        <v>588.86520299999995</v>
      </c>
      <c r="E15" s="172">
        <v>-413.88964399999998</v>
      </c>
      <c r="F15" s="172">
        <v>-23.351400000000002</v>
      </c>
      <c r="G15" s="172">
        <v>-29.554600000000001</v>
      </c>
      <c r="H15" s="172">
        <v>-406.30507999999998</v>
      </c>
      <c r="I15" s="258">
        <v>-23.351400000000002</v>
      </c>
      <c r="J15" s="172">
        <v>-29.554600000000001</v>
      </c>
      <c r="K15" s="172">
        <v>-406.30507999999998</v>
      </c>
    </row>
    <row r="16" spans="1:11" x14ac:dyDescent="0.2">
      <c r="A16" s="90" t="s">
        <v>235</v>
      </c>
      <c r="B16" s="144"/>
      <c r="C16" s="144"/>
      <c r="D16" s="172"/>
      <c r="E16" s="172">
        <v>2.8678400000000002</v>
      </c>
      <c r="F16" s="172">
        <v>28.3730397617792</v>
      </c>
      <c r="G16" s="172">
        <v>48.34771174976531</v>
      </c>
      <c r="H16" s="172">
        <v>251.53516132715728</v>
      </c>
      <c r="I16" s="258">
        <v>28.422205357614182</v>
      </c>
      <c r="J16" s="172">
        <v>-74.668568758868403</v>
      </c>
      <c r="K16" s="172">
        <v>130.290909</v>
      </c>
    </row>
    <row r="17" spans="1:11" x14ac:dyDescent="0.2">
      <c r="A17" s="90" t="s">
        <v>184</v>
      </c>
      <c r="B17" s="144">
        <v>196</v>
      </c>
      <c r="C17" s="144">
        <v>5</v>
      </c>
      <c r="D17" s="172">
        <v>52.321939999999998</v>
      </c>
      <c r="E17" s="172">
        <v>11.484012</v>
      </c>
      <c r="F17" s="172">
        <v>0.10125000000000001</v>
      </c>
      <c r="G17" s="172">
        <v>3.0810000000000001E-2</v>
      </c>
      <c r="H17" s="172">
        <v>-14.569832</v>
      </c>
      <c r="I17" s="258">
        <v>0.10125000000000001</v>
      </c>
      <c r="J17" s="172">
        <v>3.0810000000000001E-2</v>
      </c>
      <c r="K17" s="172">
        <v>-14.569832</v>
      </c>
    </row>
    <row r="18" spans="1:11" ht="13.5" customHeight="1" x14ac:dyDescent="0.2">
      <c r="A18" s="90" t="s">
        <v>7</v>
      </c>
      <c r="B18" s="157">
        <v>924</v>
      </c>
      <c r="C18" s="157">
        <v>577</v>
      </c>
      <c r="D18" s="172">
        <v>1728.3359599999999</v>
      </c>
      <c r="E18" s="172">
        <v>957.21168999999998</v>
      </c>
      <c r="F18" s="172">
        <v>-50.986165999999997</v>
      </c>
      <c r="G18" s="172">
        <v>-30.725975999999999</v>
      </c>
      <c r="H18" s="172">
        <v>56.522195000000004</v>
      </c>
      <c r="I18" s="258">
        <v>-56.704140000000002</v>
      </c>
      <c r="J18" s="172">
        <v>-40.946474000000002</v>
      </c>
      <c r="K18" s="172">
        <v>-9.8394320000000004</v>
      </c>
    </row>
    <row r="19" spans="1:11" ht="13.5" customHeight="1" x14ac:dyDescent="0.2">
      <c r="A19" s="90" t="s">
        <v>54</v>
      </c>
      <c r="B19" s="157">
        <v>-326</v>
      </c>
      <c r="C19" s="157">
        <v>-310</v>
      </c>
      <c r="D19" s="172">
        <v>174.74208132999999</v>
      </c>
      <c r="E19" s="172">
        <v>409.48836733000002</v>
      </c>
      <c r="F19" s="172">
        <v>-244.03734470000001</v>
      </c>
      <c r="G19" s="172">
        <v>-12.132829320000001</v>
      </c>
      <c r="H19" s="172">
        <v>-378.85284325999999</v>
      </c>
      <c r="I19" s="258">
        <v>-236.53713938000001</v>
      </c>
      <c r="J19" s="257">
        <v>52.622343700000002</v>
      </c>
      <c r="K19" s="257">
        <v>-283.85358014000002</v>
      </c>
    </row>
    <row r="20" spans="1:11" ht="13.5" customHeight="1" x14ac:dyDescent="0.2">
      <c r="A20" s="90" t="s">
        <v>198</v>
      </c>
      <c r="B20" s="157">
        <v>319</v>
      </c>
      <c r="C20" s="157">
        <v>165</v>
      </c>
      <c r="D20" s="152">
        <v>396.61867699999999</v>
      </c>
      <c r="E20" s="172"/>
      <c r="F20" s="172"/>
      <c r="G20" s="172"/>
      <c r="H20" s="152"/>
      <c r="I20" s="258"/>
      <c r="J20" s="172"/>
      <c r="K20" s="172"/>
    </row>
    <row r="21" spans="1:11" ht="15" customHeight="1" x14ac:dyDescent="0.2">
      <c r="A21" s="90" t="s">
        <v>8</v>
      </c>
      <c r="B21" s="157">
        <v>-894</v>
      </c>
      <c r="C21" s="157">
        <v>1018</v>
      </c>
      <c r="D21" s="172">
        <v>130.677718</v>
      </c>
      <c r="E21" s="172">
        <v>300.45075300000002</v>
      </c>
      <c r="F21" s="172">
        <v>-11.2989</v>
      </c>
      <c r="G21" s="172">
        <v>-1957.1380590000001</v>
      </c>
      <c r="H21" s="172">
        <v>-1730.464283</v>
      </c>
      <c r="I21" s="259">
        <v>-11.2989</v>
      </c>
      <c r="J21" s="174">
        <v>-1957.1380590000001</v>
      </c>
      <c r="K21" s="174">
        <v>-1730.464283</v>
      </c>
    </row>
    <row r="22" spans="1:11" x14ac:dyDescent="0.2">
      <c r="A22" s="90" t="s">
        <v>55</v>
      </c>
      <c r="B22" s="157">
        <v>3339</v>
      </c>
      <c r="C22" s="157">
        <v>2675</v>
      </c>
      <c r="D22" s="174">
        <v>494.29342817000003</v>
      </c>
      <c r="E22" s="172">
        <v>531.65734291000001</v>
      </c>
      <c r="F22" s="172">
        <v>-132.47383213000001</v>
      </c>
      <c r="G22" s="172">
        <v>1.43932843</v>
      </c>
      <c r="H22" s="172">
        <v>-810.06322138999997</v>
      </c>
      <c r="I22" s="259">
        <v>113.48311751999999</v>
      </c>
      <c r="J22" s="174">
        <v>18.773199630000001</v>
      </c>
      <c r="K22" s="174">
        <v>317.14460501000002</v>
      </c>
    </row>
    <row r="23" spans="1:11" ht="14.25" customHeight="1" x14ac:dyDescent="0.2">
      <c r="A23" s="90" t="s">
        <v>224</v>
      </c>
      <c r="B23" s="157"/>
      <c r="C23" s="157"/>
      <c r="D23" s="174">
        <v>54.980784</v>
      </c>
      <c r="E23" s="172">
        <v>-14.611890000000001</v>
      </c>
      <c r="F23" s="172">
        <v>-0.71872000000000003</v>
      </c>
      <c r="G23" s="172">
        <v>0</v>
      </c>
      <c r="H23" s="172">
        <v>6.9555999999999996</v>
      </c>
      <c r="I23" s="260">
        <v>-0.71872000000000003</v>
      </c>
      <c r="J23" s="157">
        <v>0</v>
      </c>
      <c r="K23" s="144">
        <v>6.9555999999999996</v>
      </c>
    </row>
    <row r="24" spans="1:11" ht="14.25" customHeight="1" x14ac:dyDescent="0.2">
      <c r="A24" s="90" t="s">
        <v>9</v>
      </c>
      <c r="B24" s="157">
        <v>4474</v>
      </c>
      <c r="C24" s="157">
        <v>825</v>
      </c>
      <c r="D24" s="157">
        <v>16814.23380736</v>
      </c>
      <c r="E24" s="172">
        <v>1310.200632334868</v>
      </c>
      <c r="F24" s="172">
        <v>765.40542868</v>
      </c>
      <c r="G24" s="172">
        <v>387.35228747999997</v>
      </c>
      <c r="H24" s="172">
        <v>11378.07114</v>
      </c>
      <c r="I24" s="260">
        <v>624.16861576485201</v>
      </c>
      <c r="J24" s="157">
        <v>1054.4942622851961</v>
      </c>
      <c r="K24" s="144">
        <v>3957.66322412</v>
      </c>
    </row>
    <row r="25" spans="1:11" ht="13.5" customHeight="1" x14ac:dyDescent="0.2">
      <c r="A25" s="90" t="s">
        <v>204</v>
      </c>
      <c r="B25" s="157"/>
      <c r="C25" s="157">
        <v>2857</v>
      </c>
      <c r="D25" s="157">
        <v>572.23003501999995</v>
      </c>
      <c r="E25" s="172">
        <v>107.71052434000001</v>
      </c>
      <c r="F25" s="172">
        <v>35.935314460000001</v>
      </c>
      <c r="G25" s="172">
        <v>86.4839798</v>
      </c>
      <c r="H25" s="172">
        <v>496.23861470000003</v>
      </c>
      <c r="I25" s="260">
        <v>32.917182560000001</v>
      </c>
      <c r="J25" s="157">
        <v>84.378988300000003</v>
      </c>
      <c r="K25" s="144">
        <v>468.01257470000002</v>
      </c>
    </row>
    <row r="26" spans="1:11" x14ac:dyDescent="0.2">
      <c r="A26" s="90" t="s">
        <v>205</v>
      </c>
      <c r="B26" s="157">
        <v>2635</v>
      </c>
      <c r="C26" s="157">
        <v>6558</v>
      </c>
      <c r="D26" s="157">
        <v>-1589.9613749099999</v>
      </c>
      <c r="E26" s="172">
        <v>-2204.71319257</v>
      </c>
      <c r="F26" s="172">
        <v>90.45925948</v>
      </c>
      <c r="G26" s="172">
        <v>-450.55192307999999</v>
      </c>
      <c r="H26" s="172">
        <v>5213.8021216400002</v>
      </c>
      <c r="I26" s="260">
        <v>90.459260950000001</v>
      </c>
      <c r="J26" s="157">
        <v>-450.55192307999999</v>
      </c>
      <c r="K26" s="144">
        <v>5213.8021216400002</v>
      </c>
    </row>
    <row r="27" spans="1:11" x14ac:dyDescent="0.2">
      <c r="A27" s="90" t="s">
        <v>56</v>
      </c>
      <c r="B27" s="157">
        <v>450</v>
      </c>
      <c r="C27" s="157">
        <v>261</v>
      </c>
      <c r="D27" s="157">
        <v>-169.147245</v>
      </c>
      <c r="E27" s="172">
        <v>347.21711900000003</v>
      </c>
      <c r="F27" s="172">
        <v>13.633940000000001</v>
      </c>
      <c r="G27" s="172">
        <v>83.483230000000006</v>
      </c>
      <c r="H27" s="172">
        <v>243.90604400000001</v>
      </c>
      <c r="I27" s="260">
        <v>42.634757999999998</v>
      </c>
      <c r="J27" s="157">
        <v>83.966930000000005</v>
      </c>
      <c r="K27" s="144">
        <v>258.546719</v>
      </c>
    </row>
    <row r="28" spans="1:11" x14ac:dyDescent="0.2">
      <c r="A28" s="90" t="s">
        <v>26</v>
      </c>
      <c r="B28" s="157">
        <v>3673</v>
      </c>
      <c r="C28" s="157">
        <v>3943</v>
      </c>
      <c r="D28" s="157">
        <v>3147.2702899999999</v>
      </c>
      <c r="E28" s="172">
        <v>1021.40407</v>
      </c>
      <c r="F28" s="172">
        <v>144.887394</v>
      </c>
      <c r="G28" s="172">
        <v>175.137418</v>
      </c>
      <c r="H28" s="172">
        <v>792.51188100000002</v>
      </c>
      <c r="I28" s="260">
        <v>144.887394</v>
      </c>
      <c r="J28" s="157">
        <v>175.137418</v>
      </c>
      <c r="K28" s="144">
        <v>792.51188100000002</v>
      </c>
    </row>
    <row r="29" spans="1:11" x14ac:dyDescent="0.2">
      <c r="A29" s="90" t="s">
        <v>188</v>
      </c>
      <c r="B29" s="157">
        <v>-14</v>
      </c>
      <c r="C29" s="157">
        <v>-5</v>
      </c>
      <c r="D29" s="157">
        <v>-80.948486848816756</v>
      </c>
      <c r="E29" s="172"/>
      <c r="F29" s="172"/>
      <c r="G29" s="172"/>
      <c r="H29" s="172"/>
      <c r="I29" s="260"/>
      <c r="J29" s="157"/>
      <c r="K29" s="144"/>
    </row>
    <row r="30" spans="1:11" x14ac:dyDescent="0.2">
      <c r="A30" s="90" t="s">
        <v>10</v>
      </c>
      <c r="B30" s="157">
        <v>21</v>
      </c>
      <c r="C30" s="157">
        <v>98</v>
      </c>
      <c r="D30" s="157">
        <v>108.282582</v>
      </c>
      <c r="E30" s="172">
        <v>125.718084</v>
      </c>
      <c r="F30" s="172">
        <v>-10.092758</v>
      </c>
      <c r="G30" s="172">
        <v>-16.190356000000001</v>
      </c>
      <c r="H30" s="172">
        <v>-60.389096000000002</v>
      </c>
      <c r="I30" s="260">
        <v>-10.092758</v>
      </c>
      <c r="J30" s="157">
        <v>-16.190356000000001</v>
      </c>
      <c r="K30" s="144">
        <v>-60.389096000000002</v>
      </c>
    </row>
    <row r="31" spans="1:11" ht="14.25" customHeight="1" x14ac:dyDescent="0.2">
      <c r="A31" s="90" t="s">
        <v>222</v>
      </c>
      <c r="B31" s="157">
        <v>-24</v>
      </c>
      <c r="C31" s="157">
        <v>-40</v>
      </c>
      <c r="D31" s="157">
        <v>-1175.1852284592701</v>
      </c>
      <c r="E31" s="172">
        <v>5.97578634</v>
      </c>
      <c r="F31" s="172">
        <v>0.29716208999999999</v>
      </c>
      <c r="G31" s="172">
        <v>2.7995430000000002E-2</v>
      </c>
      <c r="H31" s="172">
        <v>63.119050420000001</v>
      </c>
      <c r="I31" s="260">
        <v>0.29716208999999999</v>
      </c>
      <c r="J31" s="157">
        <v>2.7995430000000002E-2</v>
      </c>
      <c r="K31" s="144">
        <v>63.119050420000001</v>
      </c>
    </row>
    <row r="32" spans="1:11" ht="12.75" customHeight="1" x14ac:dyDescent="0.2">
      <c r="A32" s="90" t="s">
        <v>11</v>
      </c>
      <c r="B32" s="157">
        <v>11111</v>
      </c>
      <c r="C32" s="157">
        <v>14939</v>
      </c>
      <c r="D32" s="157">
        <v>6791.0272329999998</v>
      </c>
      <c r="E32" s="172">
        <v>7812.6656579999999</v>
      </c>
      <c r="F32" s="172">
        <v>235.96223800000001</v>
      </c>
      <c r="G32" s="172">
        <v>904.43660399999999</v>
      </c>
      <c r="H32" s="172">
        <v>3787.690419</v>
      </c>
      <c r="I32" s="260">
        <v>269.15289200000001</v>
      </c>
      <c r="J32" s="157">
        <v>955.76754100000005</v>
      </c>
      <c r="K32" s="144">
        <v>5442.7257639999998</v>
      </c>
    </row>
    <row r="33" spans="1:11" x14ac:dyDescent="0.2">
      <c r="A33" s="90" t="s">
        <v>12</v>
      </c>
      <c r="B33" s="157">
        <v>3178</v>
      </c>
      <c r="C33" s="157">
        <v>2602</v>
      </c>
      <c r="D33" s="157">
        <v>18570.953093847056</v>
      </c>
      <c r="E33" s="172">
        <v>18747.179789518243</v>
      </c>
      <c r="F33" s="172">
        <v>2714.2264983174455</v>
      </c>
      <c r="G33" s="172">
        <v>1101.5696521195375</v>
      </c>
      <c r="H33" s="172">
        <v>11097.971466723106</v>
      </c>
      <c r="I33" s="260">
        <v>1325.4838430921275</v>
      </c>
      <c r="J33" s="157">
        <v>840.10727472304018</v>
      </c>
      <c r="K33" s="144">
        <v>7846.6933344600002</v>
      </c>
    </row>
    <row r="34" spans="1:11" x14ac:dyDescent="0.2">
      <c r="A34" s="90" t="s">
        <v>186</v>
      </c>
      <c r="B34" s="157">
        <v>1756</v>
      </c>
      <c r="C34" s="157">
        <v>3099</v>
      </c>
      <c r="D34" s="157">
        <v>3890.18865289</v>
      </c>
      <c r="E34" s="172">
        <v>3096.98606165</v>
      </c>
      <c r="F34" s="172">
        <v>249.31277499999999</v>
      </c>
      <c r="G34" s="172">
        <v>396.59679999999997</v>
      </c>
      <c r="H34" s="172">
        <v>2435.1692699</v>
      </c>
      <c r="I34" s="260">
        <v>229.3044376</v>
      </c>
      <c r="J34" s="157">
        <v>282.37402157999998</v>
      </c>
      <c r="K34" s="144">
        <v>2270.3328343200001</v>
      </c>
    </row>
    <row r="35" spans="1:11" ht="13.5" customHeight="1" x14ac:dyDescent="0.2">
      <c r="A35" s="90" t="s">
        <v>156</v>
      </c>
      <c r="B35" s="157">
        <v>1254</v>
      </c>
      <c r="C35" s="157">
        <v>-2517</v>
      </c>
      <c r="D35" s="157">
        <v>-852.72053200000005</v>
      </c>
      <c r="E35" s="172">
        <v>1114.355159</v>
      </c>
      <c r="F35" s="172">
        <v>38.858145</v>
      </c>
      <c r="G35" s="172">
        <v>253.307286</v>
      </c>
      <c r="H35" s="172">
        <v>-1810.282459</v>
      </c>
      <c r="I35" s="261">
        <v>69.930273</v>
      </c>
      <c r="J35" s="144">
        <v>254.37030799999999</v>
      </c>
      <c r="K35" s="144">
        <v>-1690.318448</v>
      </c>
    </row>
    <row r="36" spans="1:11" ht="12.75" customHeight="1" x14ac:dyDescent="0.2">
      <c r="A36" s="90" t="s">
        <v>153</v>
      </c>
      <c r="B36" s="144">
        <v>-1689</v>
      </c>
      <c r="C36" s="144">
        <v>-2058</v>
      </c>
      <c r="D36" s="144">
        <v>-421</v>
      </c>
      <c r="E36" s="172">
        <v>-376.13193999999999</v>
      </c>
      <c r="F36" s="172">
        <v>0</v>
      </c>
      <c r="G36" s="172">
        <v>-8.6333300000000008</v>
      </c>
      <c r="H36" s="172">
        <v>-237.50841800000001</v>
      </c>
      <c r="I36" s="261">
        <v>0</v>
      </c>
      <c r="J36" s="144">
        <v>-8.6333300000000008</v>
      </c>
      <c r="K36" s="144">
        <v>-237.50841800000001</v>
      </c>
    </row>
    <row r="37" spans="1:11" x14ac:dyDescent="0.2">
      <c r="A37" s="90" t="s">
        <v>13</v>
      </c>
      <c r="B37" s="144">
        <v>-1501</v>
      </c>
      <c r="C37" s="144">
        <v>792</v>
      </c>
      <c r="D37" s="144">
        <v>8413.6911257499996</v>
      </c>
      <c r="E37" s="172">
        <v>1681.69075724</v>
      </c>
      <c r="F37" s="172">
        <v>-628.27609493</v>
      </c>
      <c r="G37" s="172">
        <v>271.70693227999999</v>
      </c>
      <c r="H37" s="172">
        <v>1934.03011049</v>
      </c>
      <c r="I37" s="261">
        <v>-687.71697137000001</v>
      </c>
      <c r="J37" s="144">
        <v>126.24036488</v>
      </c>
      <c r="K37" s="144">
        <v>1345.5904300699999</v>
      </c>
    </row>
    <row r="38" spans="1:11" x14ac:dyDescent="0.2">
      <c r="A38" s="90" t="s">
        <v>23</v>
      </c>
      <c r="B38" s="144">
        <v>53</v>
      </c>
      <c r="C38" s="144">
        <v>-15</v>
      </c>
      <c r="D38" s="144">
        <v>36.741230000000002</v>
      </c>
      <c r="E38" s="172">
        <v>28.957799999999999</v>
      </c>
      <c r="F38" s="172">
        <v>1.0286999999999999</v>
      </c>
      <c r="G38" s="172">
        <v>1.0545</v>
      </c>
      <c r="H38" s="172">
        <v>27.051119</v>
      </c>
      <c r="I38" s="261">
        <v>1.0286999999999999</v>
      </c>
      <c r="J38" s="144">
        <v>1.0545</v>
      </c>
      <c r="K38" s="144">
        <v>27.051119</v>
      </c>
    </row>
    <row r="39" spans="1:11" ht="13.5" customHeight="1" x14ac:dyDescent="0.2">
      <c r="A39" s="90" t="s">
        <v>24</v>
      </c>
      <c r="B39" s="144">
        <v>403</v>
      </c>
      <c r="C39" s="144">
        <v>80</v>
      </c>
      <c r="D39" s="144">
        <v>12.576736785</v>
      </c>
      <c r="E39" s="172">
        <v>-45.901839410009998</v>
      </c>
      <c r="F39" s="144">
        <v>1.2099599999999999</v>
      </c>
      <c r="G39" s="123">
        <v>20.120652</v>
      </c>
      <c r="H39" s="172">
        <v>78.430963030000001</v>
      </c>
      <c r="I39" s="261">
        <v>1.2099599999999999</v>
      </c>
      <c r="J39" s="144">
        <v>20.120652</v>
      </c>
      <c r="K39" s="144">
        <v>78.430962984000004</v>
      </c>
    </row>
    <row r="40" spans="1:11" x14ac:dyDescent="0.2">
      <c r="A40" s="90" t="s">
        <v>27</v>
      </c>
      <c r="B40" s="144">
        <v>-26</v>
      </c>
      <c r="C40" s="144">
        <v>115</v>
      </c>
      <c r="D40" s="144">
        <v>140.29371660999999</v>
      </c>
      <c r="E40" s="172">
        <v>30.245429600000001</v>
      </c>
      <c r="F40" s="144">
        <v>14.252309500000001</v>
      </c>
      <c r="G40" s="123">
        <v>1.23109213</v>
      </c>
      <c r="H40" s="172">
        <v>-6.7082631700000004</v>
      </c>
      <c r="I40" s="261">
        <v>14.252309500000001</v>
      </c>
      <c r="J40" s="144">
        <v>1.23109213</v>
      </c>
      <c r="K40" s="144">
        <v>-6.7082631700000004</v>
      </c>
    </row>
    <row r="41" spans="1:11" ht="13.5" customHeight="1" x14ac:dyDescent="0.2">
      <c r="A41" s="90" t="s">
        <v>154</v>
      </c>
      <c r="B41" s="144">
        <v>-948</v>
      </c>
      <c r="C41" s="144">
        <v>163</v>
      </c>
      <c r="D41" s="144">
        <v>3713.4361136799998</v>
      </c>
      <c r="E41" s="172">
        <v>-798.97705311000004</v>
      </c>
      <c r="F41" s="144">
        <v>-121.14325843</v>
      </c>
      <c r="G41" s="123">
        <v>376.99162797999998</v>
      </c>
      <c r="H41" s="290">
        <v>540.96006335000004</v>
      </c>
      <c r="I41" s="289">
        <v>-204.68116871999999</v>
      </c>
      <c r="J41" s="144">
        <v>201.98953843000004</v>
      </c>
      <c r="K41" s="144">
        <v>96.753979840000014</v>
      </c>
    </row>
    <row r="42" spans="1:11" x14ac:dyDescent="0.2">
      <c r="A42" s="90" t="s">
        <v>59</v>
      </c>
      <c r="B42" s="144">
        <v>-233</v>
      </c>
      <c r="C42" s="144">
        <v>123</v>
      </c>
      <c r="D42" s="144">
        <v>363.43933088</v>
      </c>
      <c r="E42" s="172">
        <v>-1808.7224952199999</v>
      </c>
      <c r="F42" s="144">
        <v>-8.0651237200000008</v>
      </c>
      <c r="G42" s="123">
        <v>-0.87040340000000005</v>
      </c>
      <c r="H42" s="290">
        <v>-222.87686837000001</v>
      </c>
      <c r="I42" s="289">
        <v>-0.12421395</v>
      </c>
      <c r="J42" s="144">
        <v>0</v>
      </c>
      <c r="K42" s="144">
        <v>0</v>
      </c>
    </row>
    <row r="43" spans="1:11" x14ac:dyDescent="0.2">
      <c r="A43" s="90" t="s">
        <v>189</v>
      </c>
      <c r="B43" s="144">
        <v>673</v>
      </c>
      <c r="C43" s="144">
        <v>-2</v>
      </c>
      <c r="D43" s="144">
        <v>-933.07392595995998</v>
      </c>
      <c r="E43" s="172">
        <v>-482.57290139000003</v>
      </c>
      <c r="F43" s="144">
        <v>11.4462952</v>
      </c>
      <c r="G43" s="123">
        <v>32.887514500000002</v>
      </c>
      <c r="H43" s="290">
        <v>-476.13999469999999</v>
      </c>
      <c r="I43" s="289">
        <v>11.446295279999999</v>
      </c>
      <c r="J43" s="144">
        <v>32.887514400000001</v>
      </c>
      <c r="K43" s="144">
        <v>-476.13999468200001</v>
      </c>
    </row>
    <row r="44" spans="1:11" x14ac:dyDescent="0.2">
      <c r="A44" s="90" t="s">
        <v>60</v>
      </c>
      <c r="B44" s="144">
        <v>1393</v>
      </c>
      <c r="C44" s="144">
        <v>2275</v>
      </c>
      <c r="D44" s="134">
        <v>2466.8635735678276</v>
      </c>
      <c r="E44" s="208">
        <v>806.48573421553601</v>
      </c>
      <c r="F44" s="134">
        <v>-339.24373000000003</v>
      </c>
      <c r="G44" s="134">
        <v>108.23038099999999</v>
      </c>
      <c r="H44" s="291">
        <v>52.020130000000002</v>
      </c>
      <c r="I44" s="289">
        <v>-301.630223</v>
      </c>
      <c r="J44" s="144">
        <v>110.16655900000001</v>
      </c>
      <c r="K44" s="144">
        <v>182.78117700000001</v>
      </c>
    </row>
    <row r="45" spans="1:11" x14ac:dyDescent="0.2">
      <c r="A45" s="92" t="s">
        <v>15</v>
      </c>
      <c r="B45" s="70">
        <v>46911</v>
      </c>
      <c r="C45" s="70">
        <v>55552</v>
      </c>
      <c r="D45" s="70">
        <v>62584.044424717031</v>
      </c>
      <c r="E45" s="70">
        <v>47225.713567807958</v>
      </c>
      <c r="F45" s="70">
        <v>1971.4767674750924</v>
      </c>
      <c r="G45" s="70">
        <f>SUM(G4:G44)-G36</f>
        <v>2216.7171634356264</v>
      </c>
      <c r="H45" s="70">
        <f>SUM(H4:H44)-H36</f>
        <v>37148.310260494276</v>
      </c>
      <c r="I45" s="70">
        <v>3703.828484436397</v>
      </c>
      <c r="J45" s="70">
        <v>2740.4988720866272</v>
      </c>
      <c r="K45" s="70">
        <v>31103.885039878758</v>
      </c>
    </row>
    <row r="46" spans="1:11" x14ac:dyDescent="0.2">
      <c r="A46" s="93" t="s">
        <v>114</v>
      </c>
      <c r="B46" s="94">
        <v>45222</v>
      </c>
      <c r="C46" s="94">
        <v>53494</v>
      </c>
      <c r="D46" s="94">
        <v>62163.044424717031</v>
      </c>
      <c r="E46" s="94">
        <v>46849.581627807958</v>
      </c>
      <c r="F46" s="94">
        <v>1971.4767674750924</v>
      </c>
      <c r="G46" s="94">
        <f>SUM(G4:G44)</f>
        <v>2208.0838334356263</v>
      </c>
      <c r="H46" s="94">
        <f>SUM(H4:H44)</f>
        <v>36910.801842494278</v>
      </c>
      <c r="I46" s="94">
        <v>3703.828484436397</v>
      </c>
      <c r="J46" s="94">
        <f>J45+J36</f>
        <v>2731.8655420866271</v>
      </c>
      <c r="K46" s="94">
        <f>K45+K36</f>
        <v>30866.376621878757</v>
      </c>
    </row>
    <row r="47" spans="1:11" x14ac:dyDescent="0.2">
      <c r="A47" s="197" t="s">
        <v>251</v>
      </c>
      <c r="B47" s="197"/>
      <c r="C47" s="197"/>
      <c r="D47" s="197"/>
      <c r="E47" s="198"/>
      <c r="F47" s="198"/>
      <c r="G47" s="198"/>
      <c r="H47" s="198"/>
      <c r="I47" s="163"/>
    </row>
    <row r="48" spans="1:11" s="161" customFormat="1" x14ac:dyDescent="0.2">
      <c r="A48" s="199"/>
      <c r="B48" s="199"/>
      <c r="C48" s="199"/>
      <c r="D48" s="199"/>
      <c r="E48" s="199"/>
      <c r="F48" s="199"/>
      <c r="G48" s="199"/>
      <c r="H48" s="200"/>
      <c r="I48" s="197"/>
    </row>
    <row r="49" spans="3:9" s="160" customFormat="1" x14ac:dyDescent="0.2">
      <c r="C49" s="203"/>
      <c r="D49" s="203"/>
      <c r="E49" s="203"/>
      <c r="F49" s="203"/>
      <c r="G49" s="203"/>
    </row>
    <row r="50" spans="3:9" s="160" customFormat="1" x14ac:dyDescent="0.2">
      <c r="D50" s="202"/>
      <c r="E50" s="202"/>
      <c r="F50" s="203"/>
      <c r="G50" s="203"/>
      <c r="H50" s="321"/>
      <c r="I50" s="321"/>
    </row>
    <row r="51" spans="3:9" s="160" customFormat="1" x14ac:dyDescent="0.2">
      <c r="D51" s="202"/>
      <c r="E51" s="202"/>
      <c r="F51" s="202"/>
      <c r="G51" s="202"/>
      <c r="H51" s="321"/>
      <c r="I51" s="321"/>
    </row>
    <row r="52" spans="3:9" s="160" customFormat="1" x14ac:dyDescent="0.2">
      <c r="D52" s="202"/>
      <c r="E52" s="202"/>
      <c r="F52" s="203"/>
      <c r="G52" s="202"/>
      <c r="H52" s="321"/>
      <c r="I52" s="321"/>
    </row>
    <row r="53" spans="3:9" s="160" customFormat="1" x14ac:dyDescent="0.2">
      <c r="D53" s="202"/>
      <c r="E53" s="202"/>
      <c r="F53" s="202"/>
      <c r="G53" s="202"/>
      <c r="H53" s="321"/>
      <c r="I53" s="321"/>
    </row>
    <row r="54" spans="3:9" s="160" customFormat="1" x14ac:dyDescent="0.2">
      <c r="D54" s="202"/>
      <c r="E54" s="202"/>
      <c r="F54" s="202"/>
      <c r="G54" s="202"/>
      <c r="H54" s="321"/>
      <c r="I54" s="321"/>
    </row>
    <row r="55" spans="3:9" s="160" customFormat="1" x14ac:dyDescent="0.2">
      <c r="D55" s="202"/>
      <c r="E55" s="202"/>
      <c r="F55" s="202"/>
      <c r="G55" s="202"/>
      <c r="H55" s="321"/>
      <c r="I55" s="321"/>
    </row>
    <row r="56" spans="3:9" s="160" customFormat="1" x14ac:dyDescent="0.2">
      <c r="D56" s="202"/>
      <c r="E56" s="202"/>
      <c r="F56" s="202"/>
      <c r="G56" s="202"/>
      <c r="H56" s="205"/>
      <c r="I56" s="205"/>
    </row>
    <row r="57" spans="3:9" s="160" customFormat="1" x14ac:dyDescent="0.2">
      <c r="D57" s="202"/>
      <c r="E57" s="202"/>
      <c r="F57" s="202"/>
      <c r="G57" s="202"/>
      <c r="H57" s="205"/>
      <c r="I57" s="205"/>
    </row>
    <row r="58" spans="3:9" s="160" customFormat="1" x14ac:dyDescent="0.2">
      <c r="D58" s="202"/>
      <c r="E58" s="202"/>
      <c r="F58" s="202"/>
      <c r="G58" s="202"/>
      <c r="H58" s="204"/>
      <c r="I58" s="205"/>
    </row>
    <row r="59" spans="3:9" s="160" customFormat="1" x14ac:dyDescent="0.2">
      <c r="D59" s="202"/>
      <c r="E59" s="202"/>
      <c r="F59" s="202"/>
      <c r="G59" s="202"/>
      <c r="H59" s="205"/>
      <c r="I59" s="205"/>
    </row>
    <row r="60" spans="3:9" s="160" customFormat="1" x14ac:dyDescent="0.2">
      <c r="D60" s="202"/>
      <c r="E60" s="202"/>
      <c r="F60" s="202"/>
      <c r="G60" s="202"/>
      <c r="H60" s="205"/>
      <c r="I60" s="205"/>
    </row>
    <row r="61" spans="3:9" s="160" customFormat="1" x14ac:dyDescent="0.2">
      <c r="D61" s="202"/>
      <c r="E61" s="202"/>
      <c r="F61" s="202"/>
      <c r="G61" s="202"/>
      <c r="H61" s="205"/>
      <c r="I61" s="205"/>
    </row>
    <row r="62" spans="3:9" s="160" customFormat="1" x14ac:dyDescent="0.2">
      <c r="D62" s="202"/>
      <c r="E62" s="202"/>
      <c r="F62" s="202"/>
      <c r="G62" s="202"/>
      <c r="H62" s="205"/>
      <c r="I62" s="205"/>
    </row>
    <row r="63" spans="3:9" s="160" customFormat="1" x14ac:dyDescent="0.2">
      <c r="D63" s="202"/>
      <c r="E63" s="202"/>
      <c r="F63" s="202"/>
      <c r="G63" s="202"/>
      <c r="H63" s="205"/>
      <c r="I63" s="205"/>
    </row>
    <row r="64" spans="3:9" s="160" customFormat="1" x14ac:dyDescent="0.2">
      <c r="D64" s="202"/>
      <c r="E64" s="202"/>
      <c r="F64" s="202"/>
      <c r="G64" s="202"/>
      <c r="H64" s="205"/>
      <c r="I64" s="205"/>
    </row>
    <row r="65" spans="4:9" s="160" customFormat="1" x14ac:dyDescent="0.2">
      <c r="D65" s="202"/>
      <c r="E65" s="202"/>
      <c r="F65" s="202"/>
      <c r="G65" s="202"/>
      <c r="H65" s="205"/>
      <c r="I65" s="205"/>
    </row>
    <row r="66" spans="4:9" s="160" customFormat="1" x14ac:dyDescent="0.2">
      <c r="D66" s="202"/>
      <c r="E66" s="202"/>
      <c r="F66" s="202"/>
      <c r="G66" s="202"/>
      <c r="H66" s="205"/>
      <c r="I66" s="205"/>
    </row>
    <row r="67" spans="4:9" s="160" customFormat="1" x14ac:dyDescent="0.2">
      <c r="D67" s="202"/>
      <c r="E67" s="202"/>
      <c r="F67" s="202"/>
      <c r="G67" s="202"/>
      <c r="H67" s="205"/>
      <c r="I67" s="205"/>
    </row>
    <row r="68" spans="4:9" s="160" customFormat="1" x14ac:dyDescent="0.2">
      <c r="D68" s="202"/>
      <c r="E68" s="202"/>
      <c r="F68" s="202"/>
      <c r="G68" s="202"/>
      <c r="H68" s="205"/>
      <c r="I68" s="205"/>
    </row>
    <row r="69" spans="4:9" s="160" customFormat="1" x14ac:dyDescent="0.2">
      <c r="D69" s="202"/>
      <c r="E69" s="202"/>
      <c r="F69" s="202"/>
      <c r="G69" s="202"/>
      <c r="H69" s="205"/>
      <c r="I69" s="205"/>
    </row>
    <row r="70" spans="4:9" s="160" customFormat="1" x14ac:dyDescent="0.2">
      <c r="D70" s="202"/>
      <c r="E70" s="202"/>
      <c r="F70" s="202"/>
      <c r="G70" s="202"/>
      <c r="H70" s="205"/>
      <c r="I70" s="205"/>
    </row>
    <row r="71" spans="4:9" s="160" customFormat="1" x14ac:dyDescent="0.2">
      <c r="D71" s="202"/>
      <c r="E71" s="202"/>
      <c r="F71" s="202"/>
      <c r="G71" s="202"/>
      <c r="H71" s="205"/>
      <c r="I71" s="205"/>
    </row>
    <row r="72" spans="4:9" s="160" customFormat="1" x14ac:dyDescent="0.2">
      <c r="D72" s="202"/>
      <c r="E72" s="202"/>
      <c r="F72" s="202"/>
      <c r="G72" s="202"/>
      <c r="H72" s="205"/>
      <c r="I72" s="205"/>
    </row>
    <row r="73" spans="4:9" s="160" customFormat="1" x14ac:dyDescent="0.2">
      <c r="D73" s="202"/>
      <c r="E73" s="202"/>
      <c r="F73" s="202"/>
      <c r="G73" s="202"/>
      <c r="H73" s="205"/>
      <c r="I73" s="205"/>
    </row>
    <row r="74" spans="4:9" s="160" customFormat="1" x14ac:dyDescent="0.2">
      <c r="D74" s="202"/>
      <c r="E74" s="202"/>
      <c r="F74" s="202"/>
      <c r="G74" s="202"/>
      <c r="H74" s="205"/>
      <c r="I74" s="205"/>
    </row>
    <row r="75" spans="4:9" s="160" customFormat="1" x14ac:dyDescent="0.2">
      <c r="D75" s="202"/>
      <c r="E75" s="202"/>
      <c r="F75" s="202"/>
      <c r="G75" s="202"/>
      <c r="H75" s="205"/>
      <c r="I75" s="205"/>
    </row>
    <row r="76" spans="4:9" s="160" customFormat="1" x14ac:dyDescent="0.2">
      <c r="D76" s="202"/>
      <c r="E76" s="202"/>
      <c r="F76" s="202"/>
      <c r="G76" s="202"/>
      <c r="H76" s="205"/>
      <c r="I76" s="205"/>
    </row>
    <row r="77" spans="4:9" s="160" customFormat="1" x14ac:dyDescent="0.2">
      <c r="D77" s="202"/>
      <c r="E77" s="202"/>
      <c r="F77" s="202"/>
      <c r="G77" s="202"/>
      <c r="H77" s="205"/>
      <c r="I77" s="205"/>
    </row>
    <row r="78" spans="4:9" s="160" customFormat="1" x14ac:dyDescent="0.2">
      <c r="D78" s="202"/>
      <c r="E78" s="202"/>
      <c r="F78" s="202"/>
      <c r="G78" s="202"/>
      <c r="H78" s="205"/>
      <c r="I78" s="205"/>
    </row>
    <row r="79" spans="4:9" s="160" customFormat="1" x14ac:dyDescent="0.2">
      <c r="D79" s="202"/>
      <c r="E79" s="202"/>
      <c r="F79" s="202"/>
      <c r="G79" s="202"/>
      <c r="H79" s="205"/>
      <c r="I79" s="205"/>
    </row>
    <row r="80" spans="4:9" s="160" customFormat="1" x14ac:dyDescent="0.2">
      <c r="D80" s="202"/>
      <c r="E80" s="202"/>
      <c r="F80" s="202"/>
      <c r="G80" s="202"/>
      <c r="H80" s="205"/>
      <c r="I80" s="205"/>
    </row>
    <row r="81" spans="1:9" s="160" customFormat="1" x14ac:dyDescent="0.2">
      <c r="D81" s="202"/>
      <c r="E81" s="202"/>
      <c r="F81" s="202"/>
      <c r="G81" s="202"/>
      <c r="H81" s="205"/>
      <c r="I81" s="205"/>
    </row>
    <row r="82" spans="1:9" s="160" customFormat="1" x14ac:dyDescent="0.2">
      <c r="D82" s="202"/>
      <c r="E82" s="202"/>
      <c r="F82" s="202"/>
      <c r="G82" s="202"/>
      <c r="H82" s="205"/>
      <c r="I82" s="205"/>
    </row>
    <row r="83" spans="1:9" s="160" customFormat="1" x14ac:dyDescent="0.2">
      <c r="D83" s="202"/>
      <c r="E83" s="202"/>
      <c r="F83" s="202"/>
      <c r="G83" s="202"/>
      <c r="H83" s="205"/>
      <c r="I83" s="205"/>
    </row>
    <row r="84" spans="1:9" s="160" customFormat="1" x14ac:dyDescent="0.2">
      <c r="D84" s="202"/>
      <c r="E84" s="202"/>
      <c r="F84" s="202"/>
      <c r="G84" s="202"/>
      <c r="H84" s="205"/>
      <c r="I84" s="205"/>
    </row>
    <row r="85" spans="1:9" s="160" customFormat="1" x14ac:dyDescent="0.2">
      <c r="D85" s="202"/>
      <c r="E85" s="202"/>
      <c r="F85" s="202"/>
      <c r="G85" s="202"/>
      <c r="H85" s="205"/>
      <c r="I85" s="205"/>
    </row>
    <row r="86" spans="1:9" s="160" customFormat="1" x14ac:dyDescent="0.2">
      <c r="A86" s="365"/>
      <c r="B86" s="366"/>
      <c r="C86" s="366"/>
      <c r="D86" s="366"/>
      <c r="E86" s="196"/>
      <c r="F86" s="196"/>
      <c r="G86" s="196"/>
      <c r="H86" s="196"/>
      <c r="I86" s="205"/>
    </row>
    <row r="87" spans="1:9" s="160" customFormat="1" x14ac:dyDescent="0.2">
      <c r="C87" s="202"/>
      <c r="D87" s="202"/>
      <c r="E87" s="202"/>
      <c r="F87" s="202"/>
      <c r="G87" s="202"/>
      <c r="H87" s="205"/>
      <c r="I87" s="196"/>
    </row>
    <row r="88" spans="1:9" s="160" customFormat="1" x14ac:dyDescent="0.2">
      <c r="C88" s="202"/>
      <c r="D88" s="202"/>
      <c r="E88" s="202"/>
      <c r="F88" s="202"/>
      <c r="G88" s="202"/>
      <c r="H88" s="205"/>
      <c r="I88" s="205"/>
    </row>
    <row r="89" spans="1:9" s="160" customFormat="1" x14ac:dyDescent="0.2">
      <c r="C89" s="202"/>
      <c r="D89" s="202"/>
      <c r="E89" s="202"/>
      <c r="F89" s="202"/>
      <c r="G89" s="202"/>
      <c r="H89" s="205"/>
      <c r="I89" s="205"/>
    </row>
    <row r="90" spans="1:9" s="160" customFormat="1" x14ac:dyDescent="0.2">
      <c r="C90" s="202"/>
      <c r="D90" s="202"/>
      <c r="E90" s="202"/>
      <c r="F90" s="202"/>
      <c r="G90" s="202"/>
      <c r="H90" s="205"/>
      <c r="I90" s="205"/>
    </row>
    <row r="91" spans="1:9" s="160" customFormat="1" x14ac:dyDescent="0.2">
      <c r="C91" s="202"/>
      <c r="D91" s="202"/>
      <c r="E91" s="202"/>
      <c r="F91" s="202"/>
      <c r="G91" s="202"/>
      <c r="H91" s="205"/>
      <c r="I91" s="205"/>
    </row>
    <row r="92" spans="1:9" s="160" customFormat="1" x14ac:dyDescent="0.2">
      <c r="C92" s="202"/>
      <c r="D92" s="202"/>
      <c r="E92" s="202"/>
      <c r="F92" s="202"/>
      <c r="G92" s="202"/>
      <c r="H92" s="205"/>
      <c r="I92" s="205"/>
    </row>
    <row r="93" spans="1:9" s="160" customFormat="1" x14ac:dyDescent="0.2">
      <c r="C93" s="202"/>
      <c r="D93" s="202"/>
      <c r="E93" s="202"/>
      <c r="F93" s="202"/>
      <c r="G93" s="202"/>
      <c r="H93" s="205"/>
      <c r="I93" s="205"/>
    </row>
    <row r="94" spans="1:9" s="160" customFormat="1" x14ac:dyDescent="0.2">
      <c r="C94" s="202"/>
      <c r="D94" s="202"/>
      <c r="E94" s="202"/>
      <c r="F94" s="202"/>
      <c r="G94" s="202"/>
      <c r="H94" s="205"/>
      <c r="I94" s="205"/>
    </row>
    <row r="95" spans="1:9" s="160" customFormat="1" x14ac:dyDescent="0.2">
      <c r="C95" s="202"/>
      <c r="D95" s="202"/>
      <c r="E95" s="202"/>
      <c r="F95" s="202"/>
      <c r="G95" s="202"/>
      <c r="H95" s="205"/>
      <c r="I95" s="205"/>
    </row>
    <row r="96" spans="1:9" s="160" customFormat="1" x14ac:dyDescent="0.2">
      <c r="C96" s="202"/>
      <c r="D96" s="202"/>
      <c r="E96" s="202"/>
      <c r="F96" s="202"/>
      <c r="G96" s="202"/>
      <c r="H96" s="205"/>
      <c r="I96" s="205"/>
    </row>
    <row r="97" spans="1:31" s="160" customFormat="1" x14ac:dyDescent="0.2">
      <c r="C97" s="202"/>
      <c r="D97" s="202"/>
      <c r="E97" s="202"/>
      <c r="F97" s="202"/>
      <c r="G97" s="202"/>
      <c r="H97" s="205"/>
      <c r="I97" s="205"/>
    </row>
    <row r="98" spans="1:31" s="160" customFormat="1" x14ac:dyDescent="0.2">
      <c r="C98" s="202"/>
      <c r="D98" s="202"/>
      <c r="E98" s="202"/>
      <c r="F98" s="202"/>
      <c r="G98" s="202"/>
      <c r="H98" s="205"/>
      <c r="I98" s="205"/>
    </row>
    <row r="99" spans="1:31" s="160" customFormat="1" x14ac:dyDescent="0.2">
      <c r="A99" s="10"/>
      <c r="B99" s="10"/>
      <c r="C99" s="29"/>
      <c r="D99" s="29"/>
      <c r="E99" s="29"/>
      <c r="F99" s="29"/>
      <c r="G99" s="29"/>
      <c r="H99" s="166"/>
      <c r="I99" s="205"/>
    </row>
    <row r="100" spans="1:31" s="10" customFormat="1" x14ac:dyDescent="0.2">
      <c r="C100" s="29"/>
      <c r="D100" s="29"/>
      <c r="E100" s="29"/>
      <c r="F100" s="29"/>
      <c r="G100" s="29"/>
      <c r="H100" s="166"/>
      <c r="I100" s="166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</row>
    <row r="101" spans="1:31" s="10" customFormat="1" x14ac:dyDescent="0.2">
      <c r="C101" s="29"/>
      <c r="D101" s="29"/>
      <c r="E101" s="29"/>
      <c r="F101" s="29"/>
      <c r="G101" s="29"/>
      <c r="H101" s="166"/>
      <c r="I101" s="166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</row>
    <row r="102" spans="1:31" s="10" customFormat="1" x14ac:dyDescent="0.2">
      <c r="C102" s="29"/>
      <c r="D102" s="29"/>
      <c r="E102" s="29"/>
      <c r="F102" s="29"/>
      <c r="G102" s="29"/>
      <c r="H102" s="166"/>
      <c r="I102" s="166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</row>
    <row r="103" spans="1:31" s="10" customFormat="1" x14ac:dyDescent="0.2">
      <c r="C103" s="29"/>
      <c r="D103" s="29"/>
      <c r="E103" s="29"/>
      <c r="F103" s="29"/>
      <c r="G103" s="29"/>
      <c r="H103" s="166"/>
      <c r="I103" s="166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</row>
    <row r="104" spans="1:31" s="10" customFormat="1" x14ac:dyDescent="0.2">
      <c r="C104" s="29"/>
      <c r="D104" s="29"/>
      <c r="E104" s="29"/>
      <c r="F104" s="29"/>
      <c r="G104" s="29"/>
      <c r="H104" s="166"/>
      <c r="I104" s="166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</row>
    <row r="105" spans="1:31" s="10" customFormat="1" x14ac:dyDescent="0.2">
      <c r="C105" s="29"/>
      <c r="D105" s="29"/>
      <c r="E105" s="29"/>
      <c r="F105" s="29"/>
      <c r="G105" s="29"/>
      <c r="H105" s="166"/>
      <c r="I105" s="166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</row>
    <row r="106" spans="1:31" s="10" customFormat="1" x14ac:dyDescent="0.2">
      <c r="C106" s="29"/>
      <c r="D106" s="29"/>
      <c r="E106" s="29"/>
      <c r="F106" s="29"/>
      <c r="G106" s="29"/>
      <c r="H106" s="166"/>
      <c r="I106" s="166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</row>
    <row r="107" spans="1:31" s="10" customFormat="1" x14ac:dyDescent="0.2">
      <c r="C107" s="29"/>
      <c r="D107" s="29"/>
      <c r="E107" s="29"/>
      <c r="F107" s="29"/>
      <c r="G107" s="29"/>
      <c r="H107" s="166"/>
      <c r="I107" s="166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</row>
    <row r="108" spans="1:31" s="10" customFormat="1" x14ac:dyDescent="0.2">
      <c r="C108" s="29"/>
      <c r="D108" s="29"/>
      <c r="E108" s="29"/>
      <c r="F108" s="29"/>
      <c r="G108" s="29"/>
      <c r="H108" s="166"/>
      <c r="I108" s="166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</row>
    <row r="109" spans="1:31" s="10" customFormat="1" x14ac:dyDescent="0.2">
      <c r="C109" s="29"/>
      <c r="D109" s="29"/>
      <c r="E109" s="29"/>
      <c r="F109" s="29"/>
      <c r="G109" s="29"/>
      <c r="H109" s="166"/>
      <c r="I109" s="166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</row>
    <row r="110" spans="1:31" s="10" customFormat="1" x14ac:dyDescent="0.2">
      <c r="C110" s="29"/>
      <c r="D110" s="29"/>
      <c r="E110" s="29"/>
      <c r="F110" s="29"/>
      <c r="G110" s="29"/>
      <c r="H110" s="166"/>
      <c r="I110" s="166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</row>
    <row r="111" spans="1:31" s="10" customFormat="1" x14ac:dyDescent="0.2">
      <c r="C111" s="29"/>
      <c r="D111" s="29"/>
      <c r="E111" s="29"/>
      <c r="F111" s="29"/>
      <c r="G111" s="29"/>
      <c r="H111" s="166"/>
      <c r="I111" s="166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</row>
    <row r="112" spans="1:31" s="10" customFormat="1" x14ac:dyDescent="0.2">
      <c r="C112" s="29"/>
      <c r="D112" s="29"/>
      <c r="E112" s="29"/>
      <c r="F112" s="29"/>
      <c r="G112" s="29"/>
      <c r="H112" s="166"/>
      <c r="I112" s="166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/>
    </row>
    <row r="113" spans="1:31" s="10" customFormat="1" x14ac:dyDescent="0.2">
      <c r="C113" s="29"/>
      <c r="D113" s="29"/>
      <c r="E113" s="29"/>
      <c r="F113" s="29"/>
      <c r="G113" s="29"/>
      <c r="H113" s="166"/>
      <c r="I113" s="166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/>
    </row>
    <row r="114" spans="1:31" s="10" customFormat="1" x14ac:dyDescent="0.2">
      <c r="C114" s="29"/>
      <c r="D114" s="29"/>
      <c r="E114" s="29"/>
      <c r="F114" s="29"/>
      <c r="G114" s="29"/>
      <c r="H114" s="166"/>
      <c r="I114" s="166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</row>
    <row r="115" spans="1:31" s="10" customFormat="1" x14ac:dyDescent="0.2">
      <c r="C115" s="29"/>
      <c r="D115" s="29"/>
      <c r="E115" s="29"/>
      <c r="F115" s="29"/>
      <c r="G115" s="29"/>
      <c r="H115" s="166"/>
      <c r="I115" s="166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</row>
    <row r="116" spans="1:31" s="10" customFormat="1" x14ac:dyDescent="0.2">
      <c r="C116" s="29"/>
      <c r="D116" s="29"/>
      <c r="E116" s="29"/>
      <c r="F116" s="29"/>
      <c r="G116" s="29"/>
      <c r="H116" s="166"/>
      <c r="I116" s="166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</row>
    <row r="117" spans="1:31" s="10" customFormat="1" x14ac:dyDescent="0.2">
      <c r="C117" s="29"/>
      <c r="D117" s="29"/>
      <c r="E117" s="29"/>
      <c r="F117" s="29"/>
      <c r="G117" s="29"/>
      <c r="H117" s="166"/>
      <c r="I117" s="166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</row>
    <row r="118" spans="1:31" s="10" customFormat="1" x14ac:dyDescent="0.2">
      <c r="A118"/>
      <c r="B118"/>
      <c r="C118"/>
      <c r="D118"/>
      <c r="E118"/>
      <c r="F118"/>
      <c r="G118"/>
      <c r="H118"/>
      <c r="I118" s="166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</row>
  </sheetData>
  <mergeCells count="5">
    <mergeCell ref="A86:D86"/>
    <mergeCell ref="I1:K1"/>
    <mergeCell ref="A1:H1"/>
    <mergeCell ref="I2:K2"/>
    <mergeCell ref="A2:H2"/>
  </mergeCells>
  <pageMargins left="0.7" right="0.7" top="0.75" bottom="0.75" header="0.3" footer="0.3"/>
  <pageSetup paperSize="9" scale="65" orientation="portrait" r:id="rId1"/>
  <colBreaks count="1" manualBreakCount="1">
    <brk id="8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466e8353-a9f2-49d5-bd35-ddde723f7c2e" xsi:nil="true"/>
    <MigrationWizIdPermissions xmlns="466e8353-a9f2-49d5-bd35-ddde723f7c2e" xsi:nil="true"/>
    <MigrationWizIdPermissionLevels xmlns="466e8353-a9f2-49d5-bd35-ddde723f7c2e" xsi:nil="true"/>
    <MigrationWizIdSecurityGroups xmlns="466e8353-a9f2-49d5-bd35-ddde723f7c2e" xsi:nil="true"/>
    <MigrationWizId xmlns="466e8353-a9f2-49d5-bd35-ddde723f7c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63B8E8C888F54CBB8D0A10B205EF0B" ma:contentTypeVersion="14" ma:contentTypeDescription="Opret et nyt dokument." ma:contentTypeScope="" ma:versionID="2deffc37ef001bcb44ec3027baef6e97">
  <xsd:schema xmlns:xsd="http://www.w3.org/2001/XMLSchema" xmlns:xs="http://www.w3.org/2001/XMLSchema" xmlns:p="http://schemas.microsoft.com/office/2006/metadata/properties" xmlns:ns3="466e8353-a9f2-49d5-bd35-ddde723f7c2e" xmlns:ns4="d18fb245-4c07-43d8-9b8e-a6f02be7f63f" targetNamespace="http://schemas.microsoft.com/office/2006/metadata/properties" ma:root="true" ma:fieldsID="69afd8675be1e45c9a7828ccbf6f87f9" ns3:_="" ns4:_="">
    <xsd:import namespace="466e8353-a9f2-49d5-bd35-ddde723f7c2e"/>
    <xsd:import namespace="d18fb245-4c07-43d8-9b8e-a6f02be7f63f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e8353-a9f2-49d5-bd35-ddde723f7c2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MediaServiceAutoTags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fb245-4c07-43d8-9b8e-a6f02be7f6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C7A8CA-52F2-44B9-91B9-D8A90C409B3D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466e8353-a9f2-49d5-bd35-ddde723f7c2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18fb245-4c07-43d8-9b8e-a6f02be7f63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C8E2CE-CA8F-43F2-B993-8CF06DAA5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6e8353-a9f2-49d5-bd35-ddde723f7c2e"/>
    <ds:schemaRef ds:uri="d18fb245-4c07-43d8-9b8e-a6f02be7f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10</vt:i4>
      </vt:variant>
    </vt:vector>
  </HeadingPairs>
  <TitlesOfParts>
    <vt:vector size="21" baseType="lpstr">
      <vt:lpstr>Indhold</vt:lpstr>
      <vt:lpstr>1.1 Investeringsområde</vt:lpstr>
      <vt:lpstr>1.2 Nettokøb område</vt:lpstr>
      <vt:lpstr>1.3.Antal detailfonde</vt:lpstr>
      <vt:lpstr>1.4 Udbytter</vt:lpstr>
      <vt:lpstr>1.5 Nettoflow</vt:lpstr>
      <vt:lpstr>2.1  Foreninger formue</vt:lpstr>
      <vt:lpstr>2.2. Foreninger typer</vt:lpstr>
      <vt:lpstr>2.3 Foreninger nettokøb</vt:lpstr>
      <vt:lpstr>3.1 Formue IFS</vt:lpstr>
      <vt:lpstr>4.1 Fondstyper</vt:lpstr>
      <vt:lpstr>'1.1 Investeringsområde'!Udskriftsområde</vt:lpstr>
      <vt:lpstr>'1.2 Nettokøb område'!Udskriftsområde</vt:lpstr>
      <vt:lpstr>'1.3.Antal detailfonde'!Udskriftsområde</vt:lpstr>
      <vt:lpstr>'1.4 Udbytter'!Udskriftsområde</vt:lpstr>
      <vt:lpstr>'2.1  Foreninger formue'!Udskriftsområde</vt:lpstr>
      <vt:lpstr>'2.2. Foreninger typer'!Udskriftsområde</vt:lpstr>
      <vt:lpstr>'2.3 Foreninger nettokøb'!Udskriftsområde</vt:lpstr>
      <vt:lpstr>'3.1 Formue IFS'!Udskriftsområde</vt:lpstr>
      <vt:lpstr>'4.1 Fondstyper'!Udskriftsområde</vt:lpstr>
      <vt:lpstr>Indhold!Udskriftsområde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Thode</dc:creator>
  <cp:lastModifiedBy>Mark Thode</cp:lastModifiedBy>
  <cp:lastPrinted>2018-02-13T15:36:40Z</cp:lastPrinted>
  <dcterms:created xsi:type="dcterms:W3CDTF">2009-02-10T14:53:29Z</dcterms:created>
  <dcterms:modified xsi:type="dcterms:W3CDTF">2019-12-12T12:37:57Z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0x0101008163B8E8C888F54CBB8D0A10B205EF0B</vt:lpwstr>
  </property>
</Properties>
</file>