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December/"/>
    </mc:Choice>
  </mc:AlternateContent>
  <xr:revisionPtr revIDLastSave="0" documentId="8_{F4B3ED88-2ACF-4D80-94E3-1D8D160613BE}" xr6:coauthVersionLast="45" xr6:coauthVersionMax="45" xr10:uidLastSave="{00000000-0000-0000-0000-000000000000}"/>
  <bookViews>
    <workbookView xWindow="-120" yWindow="-120" windowWidth="29040" windowHeight="15840" tabRatio="858" firstSheet="1" activeTab="1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typer'!$A$1:$G$74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I46" i="10"/>
  <c r="K45" i="10"/>
  <c r="J45" i="10"/>
  <c r="I45" i="10"/>
  <c r="J63" i="12" l="1"/>
  <c r="G63" i="12" l="1"/>
  <c r="K46" i="10" l="1"/>
  <c r="J46" i="10"/>
  <c r="G45" i="3" l="1"/>
  <c r="H46" i="10" l="1"/>
  <c r="J46" i="3"/>
  <c r="J45" i="3"/>
  <c r="G46" i="3"/>
  <c r="H5" i="1" l="1"/>
  <c r="H4" i="1"/>
  <c r="H12" i="1"/>
  <c r="H11" i="1"/>
  <c r="H10" i="1"/>
  <c r="H3" i="1"/>
  <c r="H6" i="1" s="1"/>
  <c r="Q44" i="13"/>
  <c r="P44" i="13"/>
  <c r="G45" i="10"/>
  <c r="G17" i="1" s="1"/>
  <c r="H45" i="10"/>
  <c r="H13" i="1" l="1"/>
  <c r="C63" i="12"/>
  <c r="D4" i="1" s="1"/>
  <c r="E5" i="1"/>
  <c r="F5" i="1"/>
  <c r="E4" i="1"/>
  <c r="F4" i="1"/>
  <c r="E3" i="1"/>
  <c r="F3" i="1"/>
  <c r="D5" i="1"/>
  <c r="D3" i="1"/>
  <c r="C20" i="1"/>
  <c r="D20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Q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 s="1"/>
  <c r="F12" i="1"/>
  <c r="F11" i="1"/>
  <c r="F10" i="1"/>
  <c r="G24" i="1"/>
  <c r="G27" i="1" s="1"/>
  <c r="H24" i="1"/>
  <c r="H27" i="1" s="1"/>
  <c r="H45" i="3"/>
  <c r="H46" i="3"/>
  <c r="B63" i="12"/>
  <c r="B45" i="12"/>
  <c r="B46" i="3"/>
  <c r="C46" i="3"/>
  <c r="D46" i="3"/>
  <c r="B45" i="3"/>
  <c r="C45" i="3"/>
  <c r="D45" i="3"/>
  <c r="E17" i="1"/>
  <c r="E20" i="1" s="1"/>
  <c r="G20" i="1"/>
  <c r="G46" i="10"/>
  <c r="E46" i="3"/>
  <c r="E45" i="3"/>
  <c r="M3" i="14"/>
  <c r="M4" i="14"/>
  <c r="M5" i="14"/>
  <c r="M6" i="14"/>
  <c r="M7" i="14"/>
  <c r="M8" i="14"/>
  <c r="M9" i="14"/>
  <c r="M10" i="14"/>
  <c r="M11" i="14"/>
  <c r="M12" i="14"/>
  <c r="M1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H41" i="5"/>
  <c r="H34" i="5"/>
  <c r="H27" i="5"/>
  <c r="H22" i="5"/>
  <c r="F41" i="5"/>
  <c r="F34" i="5"/>
  <c r="F46" i="5"/>
  <c r="F27" i="5"/>
  <c r="F22" i="5"/>
  <c r="E42" i="9"/>
  <c r="E35" i="9"/>
  <c r="E28" i="9"/>
  <c r="E23" i="9"/>
  <c r="H46" i="5" l="1"/>
  <c r="H31" i="1" s="1"/>
  <c r="H34" i="1" s="1"/>
  <c r="Q45" i="14"/>
  <c r="P44" i="14"/>
  <c r="Q44" i="14"/>
  <c r="P45" i="14"/>
  <c r="O45" i="14"/>
  <c r="O44" i="14"/>
  <c r="H46" i="14"/>
  <c r="G46" i="14"/>
  <c r="F13" i="1"/>
  <c r="F46" i="14"/>
</calcChain>
</file>

<file path=xl/sharedStrings.xml><?xml version="1.0" encoding="utf-8"?>
<sst xmlns="http://schemas.openxmlformats.org/spreadsheetml/2006/main" count="646" uniqueCount="264">
  <si>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</si>
  <si>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</si>
  <si>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</si>
  <si>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</si>
  <si>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</si>
  <si>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</si>
  <si>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</si>
  <si>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</si>
  <si>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</si>
  <si>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</si>
  <si>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</si>
  <si>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</si>
  <si>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</si>
  <si>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</si>
  <si>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</si>
  <si>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</si>
  <si>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</si>
  <si>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</si>
  <si>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</si>
  <si>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</si>
  <si>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</si>
  <si>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</si>
  <si>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</si>
  <si>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</si>
  <si>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</si>
  <si>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</si>
  <si>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</si>
  <si>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</si>
  <si>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</si>
  <si>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</si>
  <si>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</si>
  <si>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</si>
  <si>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</si>
  <si>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</si>
  <si>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</si>
  <si>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</si>
  <si>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</si>
  <si>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</si>
  <si>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</si>
  <si>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</si>
  <si>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</si>
  <si>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</si>
  <si>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</si>
  <si>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</si>
  <si>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</si>
  <si>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</si>
  <si>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</si>
  <si>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</si>
  <si>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</si>
  <si>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</si>
  <si>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</si>
  <si>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</si>
  <si>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</si>
  <si>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</si>
  <si>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</si>
  <si>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</si>
  <si>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</si>
  <si>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</si>
  <si>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</si>
  <si>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</si>
  <si>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</si>
  <si>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</si>
  <si>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</si>
  <si>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</si>
  <si>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</si>
  <si>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</si>
  <si>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</si>
  <si>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</si>
  <si>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</si>
  <si>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</si>
  <si>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</si>
  <si>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</si>
  <si>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</si>
  <si>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</si>
  <si>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</si>
  <si>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</si>
  <si>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</si>
  <si>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</si>
  <si>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</si>
  <si>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</si>
  <si>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</si>
  <si>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</si>
  <si>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</si>
  <si>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</si>
  <si>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</si>
  <si>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</si>
  <si>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</si>
  <si>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</si>
  <si>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</si>
  <si>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</si>
  <si>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</si>
  <si>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</si>
  <si>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</si>
  <si>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</si>
  <si>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</si>
  <si>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</si>
  <si>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</si>
  <si>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</si>
  <si>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</si>
  <si>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</si>
  <si>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</si>
  <si>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</si>
  <si>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</si>
  <si>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</si>
  <si>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</si>
  <si>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</si>
  <si>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</si>
  <si>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</si>
  <si>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</si>
  <si>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</si>
  <si>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</si>
  <si>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</si>
  <si>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</si>
  <si>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</si>
  <si>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</si>
  <si>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</si>
  <si>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</si>
  <si>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</si>
  <si>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</si>
  <si>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</si>
  <si>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</si>
  <si>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</si>
  <si>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</si>
  <si>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</si>
  <si>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</si>
  <si>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</si>
  <si>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</si>
  <si>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</si>
  <si>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</si>
  <si>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</si>
  <si>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</si>
  <si>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</si>
  <si>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</si>
  <si>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</si>
  <si>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</si>
  <si>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</si>
  <si>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</si>
  <si>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</si>
  <si>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</si>
  <si>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</si>
  <si>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</si>
  <si>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</si>
  <si>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</si>
  <si>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</si>
  <si>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</si>
  <si>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</si>
  <si>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</si>
  <si>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</si>
  <si>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</si>
  <si>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</si>
  <si>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</si>
  <si>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</si>
  <si>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</si>
  <si>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</si>
  <si>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</si>
  <si>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</si>
  <si>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</si>
  <si>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</si>
  <si>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</si>
  <si>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</si>
  <si>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</si>
  <si>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</si>
  <si>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</si>
  <si>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</si>
  <si>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</si>
  <si>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</si>
  <si>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</si>
  <si>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</si>
  <si>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</si>
  <si>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</si>
  <si>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</si>
  <si>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</si>
  <si>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</si>
  <si>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</si>
  <si>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</si>
  <si>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</si>
  <si>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</si>
  <si>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</si>
  <si>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</si>
  <si>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</si>
  <si>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</si>
  <si>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</si>
  <si>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</si>
  <si>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</si>
  <si>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</si>
  <si>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</si>
  <si>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</si>
  <si>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</si>
  <si>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</si>
  <si>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</si>
  <si>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</si>
  <si>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</si>
  <si>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</si>
  <si>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</si>
  <si>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</si>
  <si>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</si>
  <si>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</si>
  <si>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</si>
  <si>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</si>
  <si>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</si>
  <si>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</si>
  <si>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</si>
  <si>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</si>
  <si>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</si>
  <si>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</si>
  <si>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</si>
  <si>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</si>
  <si>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</si>
  <si>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</si>
  <si>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</si>
  <si>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</si>
  <si>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</si>
  <si>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</si>
  <si>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</si>
  <si>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</si>
  <si>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</si>
  <si>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</si>
  <si>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</si>
  <si>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</si>
  <si>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</si>
  <si>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</si>
  <si>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</si>
  <si>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</si>
  <si>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</si>
  <si>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</si>
  <si>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</si>
  <si>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</si>
  <si>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</si>
  <si>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</si>
  <si>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</si>
  <si>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</si>
  <si>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</si>
  <si>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</si>
  <si>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</si>
  <si>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</si>
  <si>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</si>
  <si>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</si>
  <si>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</si>
  <si>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</si>
  <si>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</si>
  <si>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</si>
  <si>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</si>
  <si>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</si>
  <si>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</si>
  <si>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</si>
  <si>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</si>
  <si>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</si>
  <si>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</si>
  <si>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</si>
  <si>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</si>
  <si>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</si>
  <si>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</si>
  <si>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</si>
  <si>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</si>
  <si>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</si>
  <si>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Bliver inkluderet på senere tidspunkt</t>
  </si>
  <si>
    <t>http://finansdanmark.dk/toerre-tal/investeringsfondsstatistikker/forklaring-til-statistikker/om-brutto-og-nettotal-i-den-maanedlige-markedsstatistik/</t>
  </si>
  <si>
    <t>C Worldwide A/S</t>
  </si>
  <si>
    <t>Formuepleje, udenlandsk</t>
  </si>
  <si>
    <t>Invest Administration, udenlandsk</t>
  </si>
  <si>
    <t>november</t>
  </si>
  <si>
    <t>december</t>
  </si>
  <si>
    <t>novermber</t>
  </si>
  <si>
    <t>Investering Danmarks markedsstatistik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</si>
</sst>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  <font>
      <sz val="10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14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 style="thin">
        <color indexed="9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/>
      <diagonal/>
    </border>
    <border>
      <left style="hair">
        <color theme="8"/>
      </left>
      <right style="thin">
        <color theme="0"/>
      </right>
      <top style="hair">
        <color theme="8"/>
      </top>
      <bottom/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2" applyNumberFormat="0" applyFont="0" applyAlignment="0" applyProtection="0"/>
    <xf numFmtId="0" fontId="24" fillId="4" borderId="43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3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4" applyNumberFormat="0" applyAlignment="0" applyProtection="0"/>
    <xf numFmtId="0" fontId="31" fillId="0" borderId="45" applyNumberFormat="0" applyFill="0" applyAlignment="0" applyProtection="0"/>
    <xf numFmtId="0" fontId="32" fillId="0" borderId="46" applyNumberFormat="0" applyFill="0" applyAlignment="0" applyProtection="0"/>
    <xf numFmtId="0" fontId="33" fillId="0" borderId="4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9" applyNumberFormat="0" applyFill="0" applyAlignment="0" applyProtection="0"/>
    <xf numFmtId="0" fontId="37" fillId="8" borderId="0" applyNumberFormat="0" applyBorder="0" applyAlignment="0" applyProtection="0"/>
    <xf numFmtId="0" fontId="1" fillId="3" borderId="42" applyNumberFormat="0" applyFont="0" applyAlignment="0" applyProtection="0"/>
    <xf numFmtId="0" fontId="1" fillId="0" borderId="0"/>
  </cellStyleXfs>
  <cellXfs count="38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50" xfId="0" applyBorder="1"/>
    <xf numFmtId="0" fontId="9" fillId="0" borderId="50" xfId="0" applyFont="1" applyBorder="1"/>
    <xf numFmtId="0" fontId="9" fillId="0" borderId="1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5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50" xfId="0" applyFont="1" applyBorder="1"/>
    <xf numFmtId="0" fontId="5" fillId="0" borderId="50" xfId="0" applyFont="1" applyBorder="1" applyAlignment="1">
      <alignment horizontal="left"/>
    </xf>
    <xf numFmtId="0" fontId="5" fillId="0" borderId="3" xfId="0" applyFont="1" applyBorder="1"/>
    <xf numFmtId="3" fontId="0" fillId="0" borderId="50" xfId="0" applyNumberFormat="1" applyBorder="1"/>
    <xf numFmtId="0" fontId="0" fillId="0" borderId="51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2" xfId="0" applyNumberFormat="1" applyFont="1" applyFill="1" applyBorder="1" applyAlignment="1">
      <alignment horizontal="right" vertical="top"/>
    </xf>
    <xf numFmtId="3" fontId="6" fillId="14" borderId="52" xfId="0" applyNumberFormat="1" applyFont="1" applyFill="1" applyBorder="1"/>
    <xf numFmtId="3" fontId="7" fillId="15" borderId="53" xfId="0" applyNumberFormat="1" applyFont="1" applyFill="1" applyBorder="1"/>
    <xf numFmtId="0" fontId="6" fillId="0" borderId="52" xfId="0" applyFont="1" applyBorder="1" applyAlignment="1">
      <alignment vertical="top"/>
    </xf>
    <xf numFmtId="3" fontId="6" fillId="0" borderId="52" xfId="0" applyNumberFormat="1" applyFont="1" applyBorder="1"/>
    <xf numFmtId="0" fontId="6" fillId="14" borderId="52" xfId="0" applyFont="1" applyFill="1" applyBorder="1" applyAlignment="1">
      <alignment vertical="top"/>
    </xf>
    <xf numFmtId="0" fontId="6" fillId="14" borderId="54" xfId="0" applyFont="1" applyFill="1" applyBorder="1"/>
    <xf numFmtId="0" fontId="6" fillId="14" borderId="55" xfId="0" applyFont="1" applyFill="1" applyBorder="1" applyAlignment="1">
      <alignment vertical="top"/>
    </xf>
    <xf numFmtId="0" fontId="6" fillId="0" borderId="56" xfId="0" applyFont="1" applyBorder="1"/>
    <xf numFmtId="1" fontId="4" fillId="0" borderId="55" xfId="0" applyNumberFormat="1" applyFont="1" applyBorder="1" applyAlignment="1">
      <alignment horizontal="left" vertical="top" wrapText="1"/>
    </xf>
    <xf numFmtId="0" fontId="4" fillId="0" borderId="55" xfId="0" applyFont="1" applyBorder="1" applyAlignment="1">
      <alignment horizontal="center" vertical="top"/>
    </xf>
    <xf numFmtId="0" fontId="5" fillId="0" borderId="55" xfId="0" applyFont="1" applyBorder="1"/>
    <xf numFmtId="3" fontId="6" fillId="2" borderId="55" xfId="0" applyNumberFormat="1" applyFont="1" applyFill="1" applyBorder="1"/>
    <xf numFmtId="3" fontId="6" fillId="0" borderId="55" xfId="0" applyNumberFormat="1" applyFont="1" applyBorder="1"/>
    <xf numFmtId="3" fontId="6" fillId="0" borderId="55" xfId="0" applyNumberFormat="1" applyFont="1" applyBorder="1"/>
    <xf numFmtId="3" fontId="6" fillId="16" borderId="55" xfId="0" applyNumberFormat="1" applyFont="1" applyFill="1" applyBorder="1"/>
    <xf numFmtId="3" fontId="43" fillId="0" borderId="55" xfId="0" applyNumberFormat="1" applyFont="1" applyBorder="1"/>
    <xf numFmtId="3" fontId="7" fillId="15" borderId="57" xfId="0" applyNumberFormat="1" applyFont="1" applyFill="1" applyBorder="1"/>
    <xf numFmtId="3" fontId="0" fillId="0" borderId="3" xfId="0" applyNumberFormat="1" applyBorder="1"/>
    <xf numFmtId="0" fontId="13" fillId="0" borderId="55" xfId="0" applyFont="1" applyBorder="1" applyAlignment="1">
      <alignment wrapText="1"/>
    </xf>
    <xf numFmtId="0" fontId="4" fillId="0" borderId="55" xfId="0" applyFont="1" applyBorder="1" applyAlignment="1">
      <alignment horizontal="center"/>
    </xf>
    <xf numFmtId="3" fontId="6" fillId="14" borderId="55" xfId="0" applyNumberFormat="1" applyFont="1" applyFill="1" applyBorder="1"/>
    <xf numFmtId="0" fontId="6" fillId="0" borderId="55" xfId="0" applyFont="1" applyBorder="1" applyAlignment="1">
      <alignment vertical="top"/>
    </xf>
    <xf numFmtId="3" fontId="6" fillId="14" borderId="55" xfId="0" applyNumberFormat="1" applyFont="1" applyFill="1" applyBorder="1" applyAlignment="1">
      <alignment horizontal="right" vertical="top"/>
    </xf>
    <xf numFmtId="0" fontId="6" fillId="14" borderId="55" xfId="0" applyFont="1" applyFill="1" applyBorder="1"/>
    <xf numFmtId="0" fontId="7" fillId="15" borderId="55" xfId="0" applyFont="1" applyFill="1" applyBorder="1" applyAlignment="1">
      <alignment vertical="top"/>
    </xf>
    <xf numFmtId="3" fontId="7" fillId="15" borderId="55" xfId="0" applyNumberFormat="1" applyFont="1" applyFill="1" applyBorder="1"/>
    <xf numFmtId="0" fontId="13" fillId="0" borderId="58" xfId="0" applyFont="1" applyBorder="1" applyAlignment="1">
      <alignment wrapText="1"/>
    </xf>
    <xf numFmtId="1" fontId="4" fillId="17" borderId="56" xfId="0" applyNumberFormat="1" applyFont="1" applyFill="1" applyBorder="1" applyAlignment="1">
      <alignment horizontal="center"/>
    </xf>
    <xf numFmtId="3" fontId="6" fillId="14" borderId="59" xfId="0" applyNumberFormat="1" applyFont="1" applyFill="1" applyBorder="1"/>
    <xf numFmtId="0" fontId="7" fillId="15" borderId="60" xfId="0" applyFont="1" applyFill="1" applyBorder="1" applyAlignment="1">
      <alignment vertical="top"/>
    </xf>
    <xf numFmtId="3" fontId="7" fillId="15" borderId="61" xfId="0" applyNumberFormat="1" applyFont="1" applyFill="1" applyBorder="1"/>
    <xf numFmtId="3" fontId="6" fillId="2" borderId="62" xfId="0" applyNumberFormat="1" applyFont="1" applyFill="1" applyBorder="1"/>
    <xf numFmtId="3" fontId="6" fillId="0" borderId="62" xfId="0" applyNumberFormat="1" applyFont="1" applyBorder="1"/>
    <xf numFmtId="3" fontId="6" fillId="0" borderId="62" xfId="0" applyNumberFormat="1" applyFont="1" applyBorder="1"/>
    <xf numFmtId="3" fontId="6" fillId="16" borderId="62" xfId="0" applyNumberFormat="1" applyFont="1" applyFill="1" applyBorder="1"/>
    <xf numFmtId="3" fontId="43" fillId="0" borderId="62" xfId="0" applyNumberFormat="1" applyFont="1" applyBorder="1"/>
    <xf numFmtId="3" fontId="6" fillId="18" borderId="62" xfId="0" applyNumberFormat="1" applyFont="1" applyFill="1" applyBorder="1"/>
    <xf numFmtId="3" fontId="6" fillId="18" borderId="55" xfId="0" applyNumberFormat="1" applyFont="1" applyFill="1" applyBorder="1"/>
    <xf numFmtId="0" fontId="11" fillId="15" borderId="63" xfId="0" applyFont="1" applyFill="1" applyBorder="1"/>
    <xf numFmtId="0" fontId="18" fillId="0" borderId="64" xfId="0" applyFont="1" applyBorder="1"/>
    <xf numFmtId="3" fontId="0" fillId="0" borderId="64" xfId="0" applyNumberFormat="1" applyBorder="1"/>
    <xf numFmtId="1" fontId="43" fillId="0" borderId="55" xfId="0" applyNumberFormat="1" applyFont="1" applyBorder="1" applyAlignment="1">
      <alignment horizontal="right" wrapText="1"/>
    </xf>
    <xf numFmtId="0" fontId="11" fillId="15" borderId="55" xfId="0" applyFont="1" applyFill="1" applyBorder="1"/>
    <xf numFmtId="1" fontId="4" fillId="0" borderId="65" xfId="0" applyNumberFormat="1" applyFont="1" applyBorder="1" applyAlignment="1">
      <alignment horizontal="left" vertical="top" wrapText="1"/>
    </xf>
    <xf numFmtId="0" fontId="4" fillId="0" borderId="66" xfId="0" applyFont="1" applyBorder="1" applyAlignment="1">
      <alignment horizontal="center" vertical="top"/>
    </xf>
    <xf numFmtId="0" fontId="5" fillId="0" borderId="67" xfId="0" applyFont="1" applyBorder="1"/>
    <xf numFmtId="3" fontId="5" fillId="0" borderId="55" xfId="0" applyNumberFormat="1" applyFont="1" applyBorder="1"/>
    <xf numFmtId="0" fontId="11" fillId="15" borderId="68" xfId="0" applyFont="1" applyFill="1" applyBorder="1"/>
    <xf numFmtId="0" fontId="41" fillId="12" borderId="68" xfId="0" applyFont="1" applyFill="1" applyBorder="1"/>
    <xf numFmtId="3" fontId="41" fillId="12" borderId="55" xfId="0" applyNumberFormat="1" applyFont="1" applyFill="1" applyBorder="1"/>
    <xf numFmtId="0" fontId="16" fillId="11" borderId="69" xfId="0" applyFont="1" applyFill="1" applyBorder="1" applyAlignment="1">
      <alignment vertical="top"/>
    </xf>
    <xf numFmtId="0" fontId="4" fillId="11" borderId="69" xfId="0" applyFont="1" applyFill="1" applyBorder="1" applyAlignment="1">
      <alignment horizontal="center" vertical="top"/>
    </xf>
    <xf numFmtId="0" fontId="4" fillId="11" borderId="70" xfId="0" applyFont="1" applyFill="1" applyBorder="1" applyAlignment="1">
      <alignment horizontal="center" vertical="top"/>
    </xf>
    <xf numFmtId="0" fontId="5" fillId="0" borderId="71" xfId="0" applyFont="1" applyBorder="1"/>
    <xf numFmtId="3" fontId="6" fillId="0" borderId="71" xfId="0" applyNumberFormat="1" applyFont="1" applyBorder="1"/>
    <xf numFmtId="3" fontId="6" fillId="0" borderId="72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5" xfId="0" applyFont="1" applyBorder="1"/>
    <xf numFmtId="0" fontId="3" fillId="0" borderId="73" xfId="0" applyFont="1" applyBorder="1" applyAlignment="1">
      <alignment vertical="top"/>
    </xf>
    <xf numFmtId="0" fontId="4" fillId="11" borderId="74" xfId="0" applyFont="1" applyFill="1" applyBorder="1" applyAlignment="1">
      <alignment horizontal="center" vertical="top"/>
    </xf>
    <xf numFmtId="0" fontId="4" fillId="11" borderId="75" xfId="0" applyFont="1" applyFill="1" applyBorder="1" applyAlignment="1">
      <alignment horizontal="center" vertical="top"/>
    </xf>
    <xf numFmtId="0" fontId="5" fillId="0" borderId="76" xfId="0" applyFont="1" applyBorder="1"/>
    <xf numFmtId="3" fontId="6" fillId="0" borderId="77" xfId="0" applyNumberFormat="1" applyFont="1" applyBorder="1"/>
    <xf numFmtId="0" fontId="7" fillId="15" borderId="78" xfId="0" applyFont="1" applyFill="1" applyBorder="1"/>
    <xf numFmtId="3" fontId="7" fillId="15" borderId="78" xfId="0" applyNumberFormat="1" applyFont="1" applyFill="1" applyBorder="1"/>
    <xf numFmtId="3" fontId="7" fillId="15" borderId="79" xfId="0" applyNumberFormat="1" applyFont="1" applyFill="1" applyBorder="1"/>
    <xf numFmtId="0" fontId="7" fillId="15" borderId="55" xfId="0" applyFont="1" applyFill="1" applyBorder="1"/>
    <xf numFmtId="0" fontId="7" fillId="15" borderId="80" xfId="0" applyFont="1" applyFill="1" applyBorder="1"/>
    <xf numFmtId="3" fontId="7" fillId="15" borderId="81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2" xfId="0" applyNumberFormat="1" applyFont="1" applyFill="1" applyBorder="1" applyAlignment="1">
      <alignment horizontal="center"/>
    </xf>
    <xf numFmtId="3" fontId="6" fillId="0" borderId="59" xfId="0" applyNumberFormat="1" applyFont="1" applyBorder="1"/>
    <xf numFmtId="3" fontId="6" fillId="0" borderId="59" xfId="0" applyNumberFormat="1" applyFont="1" applyBorder="1"/>
    <xf numFmtId="3" fontId="7" fillId="15" borderId="83" xfId="0" applyNumberFormat="1" applyFont="1" applyFill="1" applyBorder="1"/>
    <xf numFmtId="0" fontId="0" fillId="0" borderId="84" xfId="0" applyBorder="1"/>
    <xf numFmtId="0" fontId="4" fillId="0" borderId="85" xfId="0" applyFont="1" applyBorder="1" applyAlignment="1">
      <alignment horizontal="center" vertical="top"/>
    </xf>
    <xf numFmtId="3" fontId="5" fillId="0" borderId="59" xfId="0" applyNumberFormat="1" applyFont="1" applyBorder="1"/>
    <xf numFmtId="0" fontId="0" fillId="0" borderId="86" xfId="0" applyBorder="1"/>
    <xf numFmtId="1" fontId="4" fillId="0" borderId="87" xfId="0" applyNumberFormat="1" applyFont="1" applyBorder="1" applyAlignment="1">
      <alignment horizontal="left" vertical="top" wrapText="1"/>
    </xf>
    <xf numFmtId="0" fontId="5" fillId="0" borderId="68" xfId="0" applyFont="1" applyBorder="1"/>
    <xf numFmtId="0" fontId="6" fillId="14" borderId="83" xfId="0" applyFont="1" applyFill="1" applyBorder="1" applyAlignment="1">
      <alignment vertical="top"/>
    </xf>
    <xf numFmtId="3" fontId="6" fillId="14" borderId="54" xfId="0" applyNumberFormat="1" applyFont="1" applyFill="1" applyBorder="1"/>
    <xf numFmtId="3" fontId="6" fillId="14" borderId="83" xfId="0" applyNumberFormat="1" applyFont="1" applyFill="1" applyBorder="1"/>
    <xf numFmtId="3" fontId="6" fillId="14" borderId="88" xfId="0" applyNumberFormat="1" applyFont="1" applyFill="1" applyBorder="1"/>
    <xf numFmtId="3" fontId="0" fillId="0" borderId="0" xfId="0" applyNumberFormat="1"/>
    <xf numFmtId="0" fontId="3" fillId="0" borderId="76" xfId="0" applyFont="1" applyBorder="1"/>
    <xf numFmtId="1" fontId="4" fillId="0" borderId="55" xfId="0" applyNumberFormat="1" applyFont="1" applyBorder="1" applyAlignment="1">
      <alignment horizontal="center"/>
    </xf>
    <xf numFmtId="3" fontId="5" fillId="0" borderId="50" xfId="0" applyNumberFormat="1" applyFont="1" applyBorder="1"/>
    <xf numFmtId="0" fontId="4" fillId="11" borderId="89" xfId="0" applyFont="1" applyFill="1" applyBorder="1" applyAlignment="1">
      <alignment horizontal="center" vertical="top"/>
    </xf>
    <xf numFmtId="0" fontId="5" fillId="0" borderId="90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5" xfId="0" applyNumberFormat="1" applyFont="1" applyBorder="1" applyAlignment="1">
      <alignment horizontal="right" wrapText="1"/>
    </xf>
    <xf numFmtId="3" fontId="6" fillId="2" borderId="59" xfId="0" applyNumberFormat="1" applyFont="1" applyFill="1" applyBorder="1"/>
    <xf numFmtId="3" fontId="6" fillId="16" borderId="59" xfId="0" applyNumberFormat="1" applyFont="1" applyFill="1" applyBorder="1"/>
    <xf numFmtId="3" fontId="43" fillId="0" borderId="59" xfId="0" applyNumberFormat="1" applyFont="1" applyBorder="1"/>
    <xf numFmtId="3" fontId="6" fillId="18" borderId="59" xfId="0" applyNumberFormat="1" applyFont="1" applyFill="1" applyBorder="1"/>
    <xf numFmtId="3" fontId="7" fillId="15" borderId="91" xfId="0" applyNumberFormat="1" applyFont="1" applyFill="1" applyBorder="1"/>
    <xf numFmtId="3" fontId="5" fillId="0" borderId="59" xfId="0" applyNumberFormat="1" applyFont="1" applyBorder="1"/>
    <xf numFmtId="3" fontId="0" fillId="0" borderId="51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2" xfId="0" applyFont="1" applyBorder="1" applyAlignment="1">
      <alignment vertical="top"/>
    </xf>
    <xf numFmtId="0" fontId="6" fillId="0" borderId="55" xfId="0" applyFont="1" applyBorder="1" applyAlignment="1">
      <alignment vertical="top"/>
    </xf>
    <xf numFmtId="3" fontId="6" fillId="14" borderId="59" xfId="0" applyNumberFormat="1" applyFont="1" applyFill="1" applyBorder="1" applyAlignment="1">
      <alignment horizontal="right" vertical="top"/>
    </xf>
    <xf numFmtId="3" fontId="7" fillId="15" borderId="93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4" xfId="0" applyNumberFormat="1" applyBorder="1"/>
    <xf numFmtId="3" fontId="5" fillId="0" borderId="94" xfId="0" applyNumberFormat="1" applyFont="1" applyBorder="1"/>
    <xf numFmtId="3" fontId="6" fillId="0" borderId="0" xfId="0" applyNumberFormat="1" applyFont="1"/>
    <xf numFmtId="3" fontId="5" fillId="0" borderId="55" xfId="0" applyNumberFormat="1" applyFont="1" applyBorder="1"/>
    <xf numFmtId="0" fontId="11" fillId="15" borderId="95" xfId="0" applyFont="1" applyFill="1" applyBorder="1"/>
    <xf numFmtId="2" fontId="44" fillId="0" borderId="50" xfId="0" applyNumberFormat="1" applyFont="1" applyBorder="1"/>
    <xf numFmtId="0" fontId="0" fillId="18" borderId="50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7" xfId="0" applyNumberFormat="1" applyFont="1" applyBorder="1"/>
    <xf numFmtId="0" fontId="5" fillId="0" borderId="96" xfId="0" applyFont="1" applyBorder="1"/>
    <xf numFmtId="0" fontId="0" fillId="0" borderId="97" xfId="0" applyBorder="1"/>
    <xf numFmtId="3" fontId="5" fillId="0" borderId="98" xfId="0" applyNumberFormat="1" applyFont="1" applyBorder="1"/>
    <xf numFmtId="3" fontId="7" fillId="15" borderId="59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8" xfId="0" applyNumberFormat="1" applyFont="1" applyBorder="1"/>
    <xf numFmtId="3" fontId="5" fillId="0" borderId="88" xfId="0" applyNumberFormat="1" applyFont="1" applyBorder="1"/>
    <xf numFmtId="3" fontId="5" fillId="0" borderId="99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100" xfId="0" applyNumberFormat="1" applyFont="1" applyBorder="1"/>
    <xf numFmtId="3" fontId="6" fillId="14" borderId="100" xfId="0" applyNumberFormat="1" applyFont="1" applyFill="1" applyBorder="1"/>
    <xf numFmtId="3" fontId="6" fillId="14" borderId="101" xfId="0" applyNumberFormat="1" applyFont="1" applyFill="1" applyBorder="1"/>
    <xf numFmtId="3" fontId="7" fillId="15" borderId="102" xfId="0" applyNumberFormat="1" applyFont="1" applyFill="1" applyBorder="1"/>
    <xf numFmtId="0" fontId="39" fillId="0" borderId="50" xfId="0" applyFont="1" applyBorder="1" applyAlignment="1">
      <alignment horizontal="left" vertical="center"/>
    </xf>
    <xf numFmtId="3" fontId="7" fillId="15" borderId="55" xfId="0" applyNumberFormat="1" applyFont="1" applyFill="1" applyBorder="1" applyAlignment="1">
      <alignment horizontal="right"/>
    </xf>
    <xf numFmtId="3" fontId="7" fillId="15" borderId="79" xfId="0" applyNumberFormat="1" applyFont="1" applyFill="1" applyBorder="1" applyAlignment="1">
      <alignment horizontal="right"/>
    </xf>
    <xf numFmtId="3" fontId="7" fillId="15" borderId="81" xfId="0" applyNumberFormat="1" applyFont="1" applyFill="1" applyBorder="1" applyAlignment="1">
      <alignment horizontal="right"/>
    </xf>
    <xf numFmtId="3" fontId="7" fillId="15" borderId="57" xfId="0" applyNumberFormat="1" applyFont="1" applyFill="1" applyBorder="1" applyAlignment="1">
      <alignment horizontal="right"/>
    </xf>
    <xf numFmtId="0" fontId="6" fillId="19" borderId="92" xfId="0" applyFont="1" applyFill="1" applyBorder="1" applyAlignment="1">
      <alignment vertical="top"/>
    </xf>
    <xf numFmtId="3" fontId="6" fillId="19" borderId="55" xfId="0" applyNumberFormat="1" applyFont="1" applyFill="1" applyBorder="1"/>
    <xf numFmtId="3" fontId="6" fillId="19" borderId="59" xfId="0" applyNumberFormat="1" applyFont="1" applyFill="1" applyBorder="1"/>
    <xf numFmtId="17" fontId="0" fillId="0" borderId="1" xfId="0" applyNumberFormat="1" applyBorder="1"/>
    <xf numFmtId="0" fontId="6" fillId="18" borderId="50" xfId="0" applyFont="1" applyFill="1" applyBorder="1"/>
    <xf numFmtId="0" fontId="6" fillId="16" borderId="0" xfId="0" applyFont="1" applyFill="1"/>
    <xf numFmtId="3" fontId="6" fillId="18" borderId="50" xfId="0" applyNumberFormat="1" applyFont="1" applyFill="1" applyBorder="1"/>
    <xf numFmtId="3" fontId="6" fillId="18" borderId="51" xfId="0" applyNumberFormat="1" applyFont="1" applyFill="1" applyBorder="1"/>
    <xf numFmtId="0" fontId="6" fillId="18" borderId="51" xfId="0" applyFont="1" applyFill="1" applyBorder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50" xfId="0" applyNumberFormat="1" applyFill="1" applyBorder="1"/>
    <xf numFmtId="3" fontId="0" fillId="18" borderId="86" xfId="0" applyNumberFormat="1" applyFill="1" applyBorder="1"/>
    <xf numFmtId="0" fontId="0" fillId="18" borderId="86" xfId="0" applyFill="1" applyBorder="1"/>
    <xf numFmtId="0" fontId="0" fillId="18" borderId="51" xfId="0" applyFill="1" applyBorder="1"/>
    <xf numFmtId="3" fontId="0" fillId="18" borderId="51" xfId="0" applyNumberFormat="1" applyFill="1" applyBorder="1"/>
    <xf numFmtId="3" fontId="0" fillId="18" borderId="97" xfId="0" applyNumberFormat="1" applyFill="1" applyBorder="1"/>
    <xf numFmtId="0" fontId="0" fillId="18" borderId="97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50" xfId="0" applyFont="1" applyFill="1" applyBorder="1"/>
    <xf numFmtId="3" fontId="43" fillId="0" borderId="0" xfId="0" applyNumberFormat="1" applyFont="1"/>
    <xf numFmtId="1" fontId="0" fillId="0" borderId="50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3" xfId="0" applyFont="1" applyFill="1" applyBorder="1" applyAlignment="1">
      <alignment horizontal="center"/>
    </xf>
    <xf numFmtId="3" fontId="6" fillId="14" borderId="104" xfId="0" applyNumberFormat="1" applyFont="1" applyFill="1" applyBorder="1"/>
    <xf numFmtId="3" fontId="6" fillId="0" borderId="104" xfId="0" applyNumberFormat="1" applyFont="1" applyBorder="1"/>
    <xf numFmtId="3" fontId="6" fillId="14" borderId="105" xfId="0" applyNumberFormat="1" applyFont="1" applyFill="1" applyBorder="1" applyAlignment="1">
      <alignment horizontal="right" vertical="top"/>
    </xf>
    <xf numFmtId="3" fontId="6" fillId="14" borderId="106" xfId="0" applyNumberFormat="1" applyFont="1" applyFill="1" applyBorder="1"/>
    <xf numFmtId="3" fontId="7" fillId="15" borderId="107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8" xfId="0" applyNumberFormat="1" applyFont="1" applyFill="1" applyBorder="1"/>
    <xf numFmtId="3" fontId="6" fillId="0" borderId="108" xfId="0" applyNumberFormat="1" applyFont="1" applyBorder="1"/>
    <xf numFmtId="3" fontId="6" fillId="14" borderId="109" xfId="0" applyNumberFormat="1" applyFont="1" applyFill="1" applyBorder="1" applyAlignment="1">
      <alignment horizontal="right" vertical="top"/>
    </xf>
    <xf numFmtId="3" fontId="6" fillId="14" borderId="108" xfId="0" applyNumberFormat="1" applyFont="1" applyFill="1" applyBorder="1" applyAlignment="1">
      <alignment horizontal="right" vertical="top"/>
    </xf>
    <xf numFmtId="3" fontId="6" fillId="19" borderId="108" xfId="0" applyNumberFormat="1" applyFont="1" applyFill="1" applyBorder="1"/>
    <xf numFmtId="3" fontId="6" fillId="14" borderId="110" xfId="0" applyNumberFormat="1" applyFont="1" applyFill="1" applyBorder="1"/>
    <xf numFmtId="3" fontId="7" fillId="15" borderId="111" xfId="0" applyNumberFormat="1" applyFont="1" applyFill="1" applyBorder="1"/>
    <xf numFmtId="0" fontId="9" fillId="0" borderId="0" xfId="0" applyFont="1" applyBorder="1"/>
    <xf numFmtId="0" fontId="4" fillId="0" borderId="58" xfId="0" applyFont="1" applyBorder="1" applyAlignment="1">
      <alignment wrapText="1"/>
    </xf>
    <xf numFmtId="0" fontId="20" fillId="14" borderId="68" xfId="0" applyFont="1" applyFill="1" applyBorder="1" applyAlignment="1">
      <alignment vertical="top"/>
    </xf>
    <xf numFmtId="3" fontId="20" fillId="14" borderId="55" xfId="0" applyNumberFormat="1" applyFont="1" applyFill="1" applyBorder="1"/>
    <xf numFmtId="3" fontId="20" fillId="14" borderId="59" xfId="0" applyNumberFormat="1" applyFont="1" applyFill="1" applyBorder="1"/>
    <xf numFmtId="0" fontId="20" fillId="0" borderId="68" xfId="0" applyFont="1" applyBorder="1" applyAlignment="1">
      <alignment vertical="top"/>
    </xf>
    <xf numFmtId="3" fontId="20" fillId="0" borderId="55" xfId="0" applyNumberFormat="1" applyFont="1" applyBorder="1"/>
    <xf numFmtId="3" fontId="20" fillId="0" borderId="59" xfId="0" applyNumberFormat="1" applyFont="1" applyBorder="1"/>
    <xf numFmtId="3" fontId="20" fillId="14" borderId="55" xfId="0" applyNumberFormat="1" applyFont="1" applyFill="1" applyBorder="1" applyAlignment="1">
      <alignment horizontal="right" vertical="top"/>
    </xf>
    <xf numFmtId="3" fontId="20" fillId="14" borderId="59" xfId="0" applyNumberFormat="1" applyFont="1" applyFill="1" applyBorder="1" applyAlignment="1">
      <alignment horizontal="right" vertical="top"/>
    </xf>
    <xf numFmtId="0" fontId="20" fillId="14" borderId="68" xfId="0" applyFont="1" applyFill="1" applyBorder="1"/>
    <xf numFmtId="0" fontId="20" fillId="0" borderId="92" xfId="0" applyFont="1" applyBorder="1" applyAlignment="1">
      <alignment vertical="top"/>
    </xf>
    <xf numFmtId="0" fontId="20" fillId="19" borderId="92" xfId="0" applyFont="1" applyFill="1" applyBorder="1" applyAlignment="1">
      <alignment vertical="top"/>
    </xf>
    <xf numFmtId="3" fontId="20" fillId="19" borderId="55" xfId="0" applyNumberFormat="1" applyFont="1" applyFill="1" applyBorder="1"/>
    <xf numFmtId="3" fontId="20" fillId="19" borderId="59" xfId="0" applyNumberFormat="1" applyFont="1" applyFill="1" applyBorder="1"/>
    <xf numFmtId="0" fontId="20" fillId="14" borderId="112" xfId="0" applyFont="1" applyFill="1" applyBorder="1" applyAlignment="1">
      <alignment vertical="top"/>
    </xf>
    <xf numFmtId="3" fontId="20" fillId="14" borderId="83" xfId="0" applyNumberFormat="1" applyFont="1" applyFill="1" applyBorder="1"/>
    <xf numFmtId="3" fontId="20" fillId="14" borderId="88" xfId="0" applyNumberFormat="1" applyFont="1" applyFill="1" applyBorder="1"/>
    <xf numFmtId="0" fontId="21" fillId="15" borderId="113" xfId="0" applyFont="1" applyFill="1" applyBorder="1" applyAlignment="1">
      <alignment vertical="top"/>
    </xf>
    <xf numFmtId="3" fontId="21" fillId="15" borderId="61" xfId="0" applyNumberFormat="1" applyFont="1" applyFill="1" applyBorder="1"/>
    <xf numFmtId="3" fontId="21" fillId="15" borderId="93" xfId="0" applyNumberFormat="1" applyFont="1" applyFill="1" applyBorder="1"/>
    <xf numFmtId="3" fontId="5" fillId="0" borderId="0" xfId="0" applyNumberFormat="1" applyFont="1" applyBorder="1"/>
    <xf numFmtId="3" fontId="5" fillId="0" borderId="114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5" fillId="0" borderId="117" xfId="0" applyNumberFormat="1" applyFont="1" applyBorder="1"/>
    <xf numFmtId="3" fontId="7" fillId="15" borderId="116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8" xfId="0" applyBorder="1"/>
    <xf numFmtId="3" fontId="6" fillId="2" borderId="108" xfId="0" applyNumberFormat="1" applyFont="1" applyFill="1" applyBorder="1"/>
    <xf numFmtId="3" fontId="6" fillId="16" borderId="108" xfId="0" applyNumberFormat="1" applyFont="1" applyFill="1" applyBorder="1"/>
    <xf numFmtId="3" fontId="6" fillId="0" borderId="22" xfId="0" applyNumberFormat="1" applyFont="1" applyBorder="1"/>
    <xf numFmtId="3" fontId="43" fillId="0" borderId="108" xfId="0" applyNumberFormat="1" applyFont="1" applyBorder="1"/>
    <xf numFmtId="3" fontId="6" fillId="18" borderId="108" xfId="0" applyNumberFormat="1" applyFont="1" applyFill="1" applyBorder="1"/>
    <xf numFmtId="3" fontId="43" fillId="0" borderId="59" xfId="0" applyNumberFormat="1" applyFont="1" applyBorder="1" applyAlignment="1">
      <alignment horizontal="right" wrapText="1"/>
    </xf>
    <xf numFmtId="3" fontId="6" fillId="2" borderId="116" xfId="0" applyNumberFormat="1" applyFont="1" applyFill="1" applyBorder="1"/>
    <xf numFmtId="3" fontId="6" fillId="2" borderId="119" xfId="0" applyNumberFormat="1" applyFont="1" applyFill="1" applyBorder="1"/>
    <xf numFmtId="3" fontId="6" fillId="0" borderId="116" xfId="0" applyNumberFormat="1" applyFont="1" applyBorder="1"/>
    <xf numFmtId="3" fontId="6" fillId="0" borderId="119" xfId="0" applyNumberFormat="1" applyFont="1" applyBorder="1"/>
    <xf numFmtId="3" fontId="6" fillId="16" borderId="116" xfId="0" applyNumberFormat="1" applyFont="1" applyFill="1" applyBorder="1"/>
    <xf numFmtId="3" fontId="6" fillId="16" borderId="119" xfId="0" applyNumberFormat="1" applyFont="1" applyFill="1" applyBorder="1"/>
    <xf numFmtId="3" fontId="43" fillId="0" borderId="116" xfId="0" applyNumberFormat="1" applyFont="1" applyBorder="1"/>
    <xf numFmtId="3" fontId="43" fillId="0" borderId="119" xfId="0" applyNumberFormat="1" applyFont="1" applyBorder="1"/>
    <xf numFmtId="3" fontId="43" fillId="0" borderId="116" xfId="0" applyNumberFormat="1" applyFont="1" applyBorder="1" applyAlignment="1">
      <alignment horizontal="right" wrapText="1"/>
    </xf>
    <xf numFmtId="3" fontId="43" fillId="0" borderId="119" xfId="0" applyNumberFormat="1" applyFont="1" applyBorder="1" applyAlignment="1">
      <alignment horizontal="right" wrapText="1"/>
    </xf>
    <xf numFmtId="3" fontId="7" fillId="15" borderId="119" xfId="0" applyNumberFormat="1" applyFont="1" applyFill="1" applyBorder="1"/>
    <xf numFmtId="3" fontId="7" fillId="15" borderId="120" xfId="0" applyNumberFormat="1" applyFont="1" applyFill="1" applyBorder="1"/>
    <xf numFmtId="3" fontId="7" fillId="15" borderId="121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1" xfId="0" applyNumberFormat="1" applyFont="1" applyBorder="1"/>
    <xf numFmtId="3" fontId="5" fillId="0" borderId="122" xfId="0" applyNumberFormat="1" applyFont="1" applyBorder="1"/>
    <xf numFmtId="3" fontId="5" fillId="0" borderId="123" xfId="0" applyNumberFormat="1" applyFont="1" applyBorder="1"/>
    <xf numFmtId="0" fontId="4" fillId="0" borderId="124" xfId="0" applyFont="1" applyBorder="1" applyAlignment="1">
      <alignment horizontal="center" vertical="top"/>
    </xf>
    <xf numFmtId="0" fontId="4" fillId="0" borderId="125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3" xfId="0" applyFont="1" applyFill="1" applyBorder="1"/>
    <xf numFmtId="0" fontId="12" fillId="18" borderId="24" xfId="0" applyFont="1" applyFill="1" applyBorder="1" applyAlignment="1">
      <alignment horizontal="left"/>
    </xf>
    <xf numFmtId="0" fontId="12" fillId="18" borderId="25" xfId="0" applyFont="1" applyFill="1" applyBorder="1" applyAlignment="1">
      <alignment horizontal="left"/>
    </xf>
    <xf numFmtId="0" fontId="0" fillId="0" borderId="26" xfId="0" applyBorder="1"/>
    <xf numFmtId="2" fontId="5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0" fillId="10" borderId="29" xfId="0" applyFont="1" applyFill="1" applyBorder="1" applyAlignment="1">
      <alignment vertical="center"/>
    </xf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0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1" fontId="4" fillId="0" borderId="126" xfId="0" applyNumberFormat="1" applyFont="1" applyBorder="1" applyAlignment="1">
      <alignment horizontal="left" vertical="top" wrapText="1"/>
    </xf>
    <xf numFmtId="0" fontId="4" fillId="0" borderId="127" xfId="0" applyFont="1" applyBorder="1" applyAlignment="1">
      <alignment horizontal="center" vertical="top"/>
    </xf>
    <xf numFmtId="0" fontId="45" fillId="0" borderId="99" xfId="0" applyFont="1" applyBorder="1" applyAlignment="1">
      <alignment horizontal="center" vertical="top"/>
    </xf>
    <xf numFmtId="0" fontId="45" fillId="0" borderId="128" xfId="0" applyFont="1" applyBorder="1" applyAlignment="1">
      <alignment horizontal="center" vertical="top"/>
    </xf>
    <xf numFmtId="1" fontId="4" fillId="0" borderId="127" xfId="0" applyNumberFormat="1" applyFont="1" applyBorder="1" applyAlignment="1">
      <alignment horizontal="left" vertical="top" wrapText="1"/>
    </xf>
    <xf numFmtId="1" fontId="4" fillId="0" borderId="127" xfId="0" applyNumberFormat="1" applyFont="1" applyBorder="1" applyAlignment="1">
      <alignment horizontal="center" vertical="top"/>
    </xf>
    <xf numFmtId="1" fontId="45" fillId="0" borderId="127" xfId="0" applyNumberFormat="1" applyFont="1" applyBorder="1" applyAlignment="1">
      <alignment horizontal="center" vertical="top"/>
    </xf>
    <xf numFmtId="3" fontId="45" fillId="0" borderId="127" xfId="0" applyNumberFormat="1" applyFont="1" applyBorder="1" applyAlignment="1">
      <alignment horizontal="center" vertical="top"/>
    </xf>
    <xf numFmtId="3" fontId="45" fillId="0" borderId="99" xfId="0" applyNumberFormat="1" applyFont="1" applyBorder="1" applyAlignment="1">
      <alignment horizontal="center" vertical="top"/>
    </xf>
    <xf numFmtId="1" fontId="45" fillId="0" borderId="129" xfId="0" applyNumberFormat="1" applyFont="1" applyBorder="1" applyAlignment="1">
      <alignment horizontal="center" vertical="top"/>
    </xf>
    <xf numFmtId="3" fontId="45" fillId="0" borderId="130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5" fillId="0" borderId="1" xfId="7" applyNumberFormat="1" applyBorder="1"/>
    <xf numFmtId="0" fontId="0" fillId="18" borderId="50" xfId="0" applyFill="1" applyBorder="1"/>
    <xf numFmtId="0" fontId="0" fillId="18" borderId="0" xfId="0" applyFill="1"/>
    <xf numFmtId="0" fontId="6" fillId="16" borderId="0" xfId="0" applyFont="1" applyFill="1"/>
    <xf numFmtId="3" fontId="6" fillId="2" borderId="55" xfId="0" applyNumberFormat="1" applyFont="1" applyFill="1" applyBorder="1"/>
    <xf numFmtId="3" fontId="6" fillId="0" borderId="55" xfId="0" applyNumberFormat="1" applyFont="1" applyBorder="1"/>
    <xf numFmtId="3" fontId="6" fillId="2" borderId="141" xfId="0" applyNumberFormat="1" applyFont="1" applyFill="1" applyBorder="1"/>
    <xf numFmtId="3" fontId="6" fillId="2" borderId="83" xfId="0" applyNumberFormat="1" applyFont="1" applyFill="1" applyBorder="1"/>
    <xf numFmtId="3" fontId="6" fillId="2" borderId="142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0" xfId="0" applyFont="1" applyFill="1" applyBorder="1" applyAlignment="1">
      <alignment horizontal="left" vertical="center" wrapText="1"/>
    </xf>
    <xf numFmtId="0" fontId="10" fillId="10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1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2" xfId="0" applyFont="1" applyFill="1" applyBorder="1" applyAlignment="1">
      <alignment horizontal="center" vertical="center"/>
    </xf>
    <xf numFmtId="0" fontId="10" fillId="10" borderId="32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left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1" xfId="0" applyBorder="1"/>
    <xf numFmtId="0" fontId="10" fillId="10" borderId="133" xfId="0" applyFont="1" applyFill="1" applyBorder="1" applyAlignment="1">
      <alignment horizontal="left" vertical="center"/>
    </xf>
    <xf numFmtId="0" fontId="0" fillId="0" borderId="0" xfId="0"/>
    <xf numFmtId="0" fontId="10" fillId="10" borderId="133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34" xfId="0" applyFont="1" applyFill="1" applyBorder="1" applyAlignment="1">
      <alignment horizontal="left" vertical="center"/>
    </xf>
    <xf numFmtId="0" fontId="10" fillId="10" borderId="135" xfId="0" applyFont="1" applyFill="1" applyBorder="1" applyAlignment="1">
      <alignment horizontal="left" vertical="center"/>
    </xf>
    <xf numFmtId="0" fontId="0" fillId="0" borderId="135" xfId="0" applyBorder="1"/>
    <xf numFmtId="0" fontId="10" fillId="10" borderId="31" xfId="0" applyFont="1" applyFill="1" applyBorder="1" applyAlignment="1">
      <alignment horizontal="left" vertical="center"/>
    </xf>
    <xf numFmtId="0" fontId="10" fillId="10" borderId="30" xfId="0" applyFont="1" applyFill="1" applyBorder="1" applyAlignment="1">
      <alignment horizontal="left" vertical="center"/>
    </xf>
    <xf numFmtId="0" fontId="0" fillId="0" borderId="33" xfId="0" applyBorder="1"/>
    <xf numFmtId="0" fontId="0" fillId="0" borderId="30" xfId="0" applyBorder="1"/>
    <xf numFmtId="0" fontId="10" fillId="10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10" fillId="10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0" borderId="136" xfId="0" applyFont="1" applyFill="1" applyBorder="1" applyAlignment="1">
      <alignment horizontal="center" vertical="center"/>
    </xf>
    <xf numFmtId="0" fontId="0" fillId="0" borderId="137" xfId="0" applyBorder="1" applyAlignment="1">
      <alignment horizontal="center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138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10" fillId="21" borderId="13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10" borderId="138" xfId="0" applyFont="1" applyFill="1" applyBorder="1" applyAlignment="1">
      <alignment horizontal="left" vertical="center"/>
    </xf>
    <xf numFmtId="0" fontId="10" fillId="21" borderId="11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10" borderId="135" xfId="0" applyFont="1" applyFill="1" applyBorder="1" applyAlignment="1">
      <alignment horizontal="center" vertical="center" wrapText="1"/>
    </xf>
    <xf numFmtId="0" fontId="10" fillId="10" borderId="139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left" vertical="center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3" fontId="47" fillId="22" borderId="59" xfId="0" applyNumberFormat="1" applyFont="1" applyFill="1" applyBorder="1" applyAlignment="1">
      <alignment horizontal="center" wrapText="1"/>
    </xf>
    <xf numFmtId="3" fontId="47" fillId="22" borderId="71" xfId="0" applyNumberFormat="1" applyFont="1" applyFill="1" applyBorder="1" applyAlignment="1">
      <alignment horizontal="center" wrapText="1"/>
    </xf>
    <xf numFmtId="3" fontId="47" fillId="22" borderId="140" xfId="0" applyNumberFormat="1" applyFont="1" applyFill="1" applyBorder="1" applyAlignment="1">
      <alignment horizontal="center" wrapText="1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6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18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2" t="s">
        <v>256</v>
      </c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 ht="13.5" thickBot="1" x14ac:dyDescent="0.25">
      <c r="A32" s="319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E644"/>
  <sheetViews>
    <sheetView zoomScale="85" zoomScaleNormal="85" workbookViewId="0">
      <selection activeCell="J5" sqref="J5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10" max="13" width="9.140625" style="330"/>
    <col min="14" max="21" width="9.140625" style="331"/>
    <col min="22" max="24" width="9.140625" style="330"/>
    <col min="25" max="28" width="9.140625" style="329"/>
  </cols>
  <sheetData>
    <row r="1" spans="1:31" s="6" customFormat="1" ht="20.25" customHeight="1" x14ac:dyDescent="0.2">
      <c r="A1" s="345" t="s">
        <v>122</v>
      </c>
      <c r="B1" s="345"/>
      <c r="C1" s="345"/>
      <c r="D1" s="345"/>
      <c r="E1" s="345"/>
      <c r="F1" s="345"/>
      <c r="G1" s="345"/>
      <c r="H1" s="346"/>
      <c r="I1" s="161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161"/>
      <c r="AD1" s="161"/>
      <c r="AE1" s="161"/>
    </row>
    <row r="2" spans="1:31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161"/>
      <c r="AD2" s="161"/>
      <c r="AE2" s="161"/>
    </row>
    <row r="3" spans="1:31" s="6" customFormat="1" ht="50.2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260</v>
      </c>
      <c r="H3" s="54" t="s">
        <v>261</v>
      </c>
      <c r="I3" s="161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161"/>
      <c r="AD3" s="161"/>
      <c r="AE3" s="161"/>
    </row>
    <row r="4" spans="1:31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1">
        <v>85932.272946415964</v>
      </c>
      <c r="G4" s="211">
        <v>106031.86705921001</v>
      </c>
      <c r="H4" s="211">
        <v>107305.61928792301</v>
      </c>
      <c r="I4" s="161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161"/>
      <c r="AD4" s="161"/>
      <c r="AE4" s="161"/>
    </row>
    <row r="5" spans="1:31" s="6" customFormat="1" x14ac:dyDescent="0.2">
      <c r="A5" s="55" t="s">
        <v>257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1">
        <v>6192.21750892</v>
      </c>
      <c r="G5" s="211">
        <v>6960.9769075200002</v>
      </c>
      <c r="H5" s="211">
        <v>7269.6302553799997</v>
      </c>
      <c r="I5" s="161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161"/>
      <c r="AD5" s="161"/>
      <c r="AE5" s="161"/>
    </row>
    <row r="6" spans="1:31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1">
        <v>438053.75002589403</v>
      </c>
      <c r="G6" s="211">
        <v>480488.74600087729</v>
      </c>
      <c r="H6" s="211">
        <v>483652.91820091102</v>
      </c>
      <c r="I6" s="161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161"/>
      <c r="AD6" s="161"/>
      <c r="AE6" s="161"/>
    </row>
    <row r="7" spans="1:31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1">
        <v>28946.032285000001</v>
      </c>
      <c r="G7" s="211">
        <v>41038.530079000004</v>
      </c>
      <c r="H7" s="211">
        <v>43101.828356999999</v>
      </c>
      <c r="I7" s="161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161"/>
      <c r="AD7" s="161"/>
      <c r="AE7" s="161"/>
    </row>
    <row r="8" spans="1:31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1">
        <v>61.669911999999997</v>
      </c>
      <c r="G8" s="211">
        <v>1439.2982243840343</v>
      </c>
      <c r="H8" s="211">
        <v>1488.7021087683645</v>
      </c>
      <c r="I8" s="161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161"/>
      <c r="AD8" s="161"/>
      <c r="AE8" s="161"/>
    </row>
    <row r="9" spans="1:31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1">
        <v>13221.313563</v>
      </c>
      <c r="G9" s="211">
        <v>14640.199901</v>
      </c>
      <c r="H9" s="211">
        <v>14823.887919999999</v>
      </c>
      <c r="I9" s="161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161"/>
      <c r="AD9" s="161"/>
      <c r="AE9" s="161"/>
    </row>
    <row r="10" spans="1:31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1">
        <v>48477.073000260003</v>
      </c>
      <c r="G10" s="211">
        <v>55249.397644719997</v>
      </c>
      <c r="H10" s="211">
        <v>56554.587803319999</v>
      </c>
      <c r="I10" s="161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161"/>
      <c r="AD10" s="161"/>
      <c r="AE10" s="161"/>
    </row>
    <row r="11" spans="1:31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1">
        <v>13324.914193000001</v>
      </c>
      <c r="G11" s="211">
        <v>13405.558869999999</v>
      </c>
      <c r="H11" s="211">
        <v>13554.874129</v>
      </c>
      <c r="I11" s="161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161"/>
      <c r="AD11" s="161"/>
      <c r="AE11" s="161"/>
    </row>
    <row r="12" spans="1:31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1">
        <v>80547.893949734294</v>
      </c>
      <c r="G12" s="211">
        <v>100398.0591680947</v>
      </c>
      <c r="H12" s="211">
        <v>101461.3328739367</v>
      </c>
      <c r="I12" s="161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161"/>
      <c r="AD12" s="161"/>
      <c r="AE12" s="161"/>
    </row>
    <row r="13" spans="1:31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1">
        <v>177370.465089</v>
      </c>
      <c r="G13" s="211">
        <v>200940.797942</v>
      </c>
      <c r="H13" s="211">
        <v>201955.63902599999</v>
      </c>
      <c r="I13" s="161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161"/>
      <c r="AD13" s="161"/>
      <c r="AE13" s="161"/>
    </row>
    <row r="14" spans="1:31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1">
        <v>749081.93182512023</v>
      </c>
      <c r="G14" s="211">
        <v>867091.79234996019</v>
      </c>
      <c r="H14" s="211">
        <v>883422.61499056488</v>
      </c>
      <c r="I14" s="161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161"/>
      <c r="AD14" s="161"/>
      <c r="AE14" s="161"/>
    </row>
    <row r="15" spans="1:31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1">
        <v>58121.357938980997</v>
      </c>
      <c r="G15" s="211">
        <v>64290.099938730535</v>
      </c>
      <c r="H15" s="211">
        <v>60192.720764267622</v>
      </c>
      <c r="I15" s="161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161"/>
      <c r="AD15" s="161"/>
      <c r="AE15" s="161"/>
    </row>
    <row r="16" spans="1:31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1">
        <v>293319.24082648999</v>
      </c>
      <c r="G16" s="211">
        <v>336823.72425470001</v>
      </c>
      <c r="H16" s="211">
        <v>336510.22730999999</v>
      </c>
      <c r="I16" s="161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161"/>
      <c r="AD16" s="161"/>
      <c r="AE16" s="161"/>
    </row>
    <row r="17" spans="1:31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1">
        <v>1456.4824853800001</v>
      </c>
      <c r="G17" s="211">
        <v>0</v>
      </c>
      <c r="H17" s="211">
        <v>0</v>
      </c>
      <c r="I17" s="161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161"/>
      <c r="AD17" s="161"/>
      <c r="AE17" s="161"/>
    </row>
    <row r="18" spans="1:31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1">
        <v>47829.910196908844</v>
      </c>
      <c r="G18" s="211">
        <v>51641.099240250922</v>
      </c>
      <c r="H18" s="211">
        <v>52227.229135524882</v>
      </c>
      <c r="I18" s="161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161"/>
      <c r="AD18" s="161"/>
      <c r="AE18" s="161"/>
    </row>
    <row r="19" spans="1:31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2340440.1475804476</v>
      </c>
      <c r="H19" s="185">
        <v>2363521.8121625967</v>
      </c>
      <c r="I19" s="161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161"/>
      <c r="AD19" s="161"/>
      <c r="AE19" s="161"/>
    </row>
    <row r="20" spans="1:31" s="161" customFormat="1" x14ac:dyDescent="0.2"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</row>
    <row r="21" spans="1:31" s="161" customFormat="1" x14ac:dyDescent="0.2">
      <c r="E21" s="287"/>
      <c r="F21" s="287"/>
      <c r="G21" s="287"/>
      <c r="H21" s="287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</row>
    <row r="22" spans="1:31" s="161" customFormat="1" x14ac:dyDescent="0.2">
      <c r="F22" s="288"/>
      <c r="G22" s="288"/>
      <c r="H22" s="288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</row>
    <row r="23" spans="1:31" s="161" customFormat="1" x14ac:dyDescent="0.2"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</row>
    <row r="24" spans="1:31" s="161" customFormat="1" x14ac:dyDescent="0.2">
      <c r="G24" s="197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</row>
    <row r="25" spans="1:31" s="161" customFormat="1" x14ac:dyDescent="0.2"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</row>
    <row r="26" spans="1:31" s="161" customFormat="1" x14ac:dyDescent="0.2">
      <c r="F26" s="28"/>
      <c r="G26" s="28"/>
      <c r="H26" s="10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</row>
    <row r="27" spans="1:31" s="161" customFormat="1" x14ac:dyDescent="0.2"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</row>
    <row r="28" spans="1:31" s="161" customFormat="1" x14ac:dyDescent="0.2">
      <c r="D28" s="287"/>
      <c r="E28" s="287"/>
      <c r="F28" s="287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</row>
    <row r="29" spans="1:31" s="161" customFormat="1" x14ac:dyDescent="0.2"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</row>
    <row r="30" spans="1:31" s="161" customFormat="1" x14ac:dyDescent="0.2">
      <c r="F30" s="197"/>
      <c r="G30" s="197"/>
      <c r="H30" s="197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</row>
    <row r="31" spans="1:31" s="161" customFormat="1" x14ac:dyDescent="0.2"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</row>
    <row r="32" spans="1:31" s="161" customFormat="1" x14ac:dyDescent="0.2"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</row>
    <row r="33" spans="6:28" s="161" customFormat="1" x14ac:dyDescent="0.2"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</row>
    <row r="34" spans="6:28" s="161" customFormat="1" x14ac:dyDescent="0.2"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</row>
    <row r="35" spans="6:28" s="161" customFormat="1" x14ac:dyDescent="0.2"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</row>
    <row r="36" spans="6:28" s="161" customFormat="1" x14ac:dyDescent="0.2"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</row>
    <row r="37" spans="6:28" s="161" customFormat="1" x14ac:dyDescent="0.2"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</row>
    <row r="38" spans="6:28" s="161" customFormat="1" x14ac:dyDescent="0.2"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</row>
    <row r="39" spans="6:28" s="161" customFormat="1" x14ac:dyDescent="0.2"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</row>
    <row r="40" spans="6:28" s="161" customFormat="1" x14ac:dyDescent="0.2">
      <c r="F40" s="288"/>
      <c r="G40" s="288"/>
      <c r="H40" s="288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  <c r="Z40" s="322"/>
      <c r="AA40" s="322"/>
      <c r="AB40" s="322"/>
    </row>
    <row r="41" spans="6:28" s="161" customFormat="1" x14ac:dyDescent="0.2"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22"/>
    </row>
    <row r="42" spans="6:28" s="161" customFormat="1" x14ac:dyDescent="0.2"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</row>
    <row r="43" spans="6:28" s="161" customFormat="1" x14ac:dyDescent="0.2">
      <c r="F43" s="288"/>
      <c r="G43" s="288"/>
      <c r="H43" s="288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  <c r="Z43" s="322"/>
      <c r="AA43" s="322"/>
      <c r="AB43" s="322"/>
    </row>
    <row r="44" spans="6:28" s="161" customFormat="1" x14ac:dyDescent="0.2">
      <c r="F44" s="288"/>
      <c r="G44" s="288"/>
      <c r="H44" s="288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  <c r="Z44" s="322"/>
      <c r="AA44" s="322"/>
      <c r="AB44" s="322"/>
    </row>
    <row r="45" spans="6:28" s="161" customFormat="1" x14ac:dyDescent="0.2"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</row>
    <row r="46" spans="6:28" s="161" customFormat="1" x14ac:dyDescent="0.2"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2"/>
      <c r="AB46" s="322"/>
    </row>
    <row r="47" spans="6:28" s="161" customFormat="1" x14ac:dyDescent="0.2"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  <c r="Z47" s="322"/>
      <c r="AA47" s="322"/>
      <c r="AB47" s="322"/>
    </row>
    <row r="48" spans="6:28" s="161" customFormat="1" x14ac:dyDescent="0.2"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</row>
    <row r="49" spans="1:28" s="161" customFormat="1" x14ac:dyDescent="0.2"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</row>
    <row r="50" spans="1:28" s="161" customFormat="1" x14ac:dyDescent="0.2"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</row>
    <row r="51" spans="1:28" s="161" customFormat="1" x14ac:dyDescent="0.2"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</row>
    <row r="52" spans="1:28" s="161" customFormat="1" x14ac:dyDescent="0.2"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</row>
    <row r="53" spans="1:28" s="161" customFormat="1" x14ac:dyDescent="0.2"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</row>
    <row r="54" spans="1:28" s="161" customFormat="1" x14ac:dyDescent="0.2"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</row>
    <row r="55" spans="1:28" s="161" customFormat="1" x14ac:dyDescent="0.2"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</row>
    <row r="56" spans="1:28" s="161" customFormat="1" x14ac:dyDescent="0.2"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</row>
    <row r="57" spans="1:28" s="161" customFormat="1" x14ac:dyDescent="0.2"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</row>
    <row r="58" spans="1:28" s="161" customFormat="1" x14ac:dyDescent="0.2">
      <c r="J58" s="322"/>
      <c r="K58" s="322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</row>
    <row r="59" spans="1:28" s="161" customFormat="1" x14ac:dyDescent="0.2"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</row>
    <row r="60" spans="1:28" s="161" customFormat="1" x14ac:dyDescent="0.2"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</row>
    <row r="61" spans="1:28" x14ac:dyDescent="0.2">
      <c r="A61" s="161"/>
      <c r="B61" s="161"/>
      <c r="C61" s="161"/>
      <c r="D61" s="161"/>
      <c r="E61" s="161"/>
      <c r="F61" s="161"/>
      <c r="G61" s="161"/>
      <c r="H61" s="161"/>
    </row>
    <row r="62" spans="1:28" x14ac:dyDescent="0.2">
      <c r="A62" s="161"/>
      <c r="B62" s="161"/>
      <c r="C62" s="161"/>
      <c r="D62" s="161"/>
      <c r="E62" s="161"/>
      <c r="F62" s="161"/>
      <c r="G62" s="161"/>
      <c r="H62" s="161"/>
    </row>
    <row r="63" spans="1:28" x14ac:dyDescent="0.2">
      <c r="A63" s="161"/>
      <c r="B63" s="161"/>
      <c r="C63" s="161"/>
      <c r="D63" s="161"/>
      <c r="E63" s="161"/>
      <c r="F63" s="161"/>
      <c r="G63" s="161"/>
      <c r="H63" s="161"/>
    </row>
    <row r="64" spans="1:28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K21" sqref="K21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75" t="s">
        <v>173</v>
      </c>
      <c r="B1" s="376"/>
      <c r="C1" s="376"/>
      <c r="D1" s="376"/>
      <c r="E1" s="376"/>
      <c r="F1" s="376"/>
      <c r="G1" s="376"/>
      <c r="H1" s="377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260</v>
      </c>
      <c r="H2" s="97" t="s">
        <v>261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1058180.2428310001</v>
      </c>
      <c r="H3" s="100">
        <f>'2.2. Foreninger typer'!G45</f>
        <v>1075933.6007561516</v>
      </c>
      <c r="I3" s="8"/>
      <c r="J3" s="8"/>
      <c r="L3" s="213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1215344.2012363204</v>
      </c>
      <c r="H4" s="100">
        <f>'2.2. Foreninger typer'!G63</f>
        <v>1217493.5958338778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typer'!C70</f>
        <v>50097.213172867472</v>
      </c>
      <c r="E5" s="100">
        <f>'2.2. Foreninger typer'!D70</f>
        <v>55924.045016448821</v>
      </c>
      <c r="F5" s="100">
        <f>'2.2. Foreninger typer'!E70</f>
        <v>58172.573483098859</v>
      </c>
      <c r="G5" s="100">
        <v>66915.266776927208</v>
      </c>
      <c r="H5" s="100">
        <f>'2.2. Foreninger typer'!G70</f>
        <v>70094.615572567433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2340439.7108442481</v>
      </c>
      <c r="H6" s="184">
        <f>SUM(H3:H5)</f>
        <v>2363521.8121625972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75" t="s">
        <v>247</v>
      </c>
      <c r="B8" s="376"/>
      <c r="C8" s="376"/>
      <c r="D8" s="376"/>
      <c r="E8" s="376"/>
      <c r="F8" s="376"/>
      <c r="G8" s="376"/>
      <c r="H8" s="377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260</v>
      </c>
      <c r="H9" s="97" t="s">
        <v>261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914119.23624968645</v>
      </c>
      <c r="H10" s="100">
        <f>'2.2. Foreninger typer'!J45</f>
        <v>931837.96561172768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1149542.0267244226</v>
      </c>
      <c r="H11" s="100">
        <f>'2.2. Foreninger typer'!J63</f>
        <v>1151441.9637176164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typer'!H70</f>
        <v>54329.153071308501</v>
      </c>
      <c r="G12" s="100">
        <v>62431.881892912155</v>
      </c>
      <c r="H12" s="100">
        <f>'2.2. Foreninger typer'!J70</f>
        <v>63645.535990672317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2126093.1448670211</v>
      </c>
      <c r="H13" s="183">
        <f>SUM(H10:H12)</f>
        <v>2146925.4653200163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75" t="s">
        <v>172</v>
      </c>
      <c r="B15" s="376"/>
      <c r="C15" s="376"/>
      <c r="D15" s="376"/>
      <c r="E15" s="376"/>
      <c r="F15" s="376"/>
      <c r="G15" s="376"/>
      <c r="H15" s="377"/>
    </row>
    <row r="16" spans="1:12" ht="12.75" customHeight="1" x14ac:dyDescent="0.2">
      <c r="A16" s="101" t="s">
        <v>126</v>
      </c>
      <c r="B16" s="102">
        <v>2015</v>
      </c>
      <c r="C16" s="102">
        <v>2016</v>
      </c>
      <c r="D16" s="102">
        <v>2017</v>
      </c>
      <c r="E16" s="102">
        <v>2018</v>
      </c>
      <c r="F16" s="102" t="s">
        <v>260</v>
      </c>
      <c r="G16" s="102" t="s">
        <v>261</v>
      </c>
      <c r="H16" s="102" t="s">
        <v>244</v>
      </c>
    </row>
    <row r="17" spans="1:14" ht="12.75" customHeight="1" x14ac:dyDescent="0.2">
      <c r="A17" s="103" t="s">
        <v>16</v>
      </c>
      <c r="B17" s="57">
        <v>46920</v>
      </c>
      <c r="C17" s="58">
        <v>6805</v>
      </c>
      <c r="D17" s="57">
        <v>62584.044424717031</v>
      </c>
      <c r="E17" s="57">
        <f>'2.3 Foreninger nettokøb'!E45</f>
        <v>47225.713567807958</v>
      </c>
      <c r="F17" s="57">
        <v>2216.7171634356264</v>
      </c>
      <c r="G17" s="58">
        <f>'2.3 Foreninger nettokøb'!G45</f>
        <v>6223.3529897885892</v>
      </c>
      <c r="H17" s="58">
        <f>'2.3 Foreninger nettokøb'!H45</f>
        <v>43371.66325028288</v>
      </c>
    </row>
    <row r="18" spans="1:14" x14ac:dyDescent="0.2">
      <c r="A18" s="103" t="s">
        <v>17</v>
      </c>
      <c r="B18" s="57">
        <v>8227</v>
      </c>
      <c r="C18" s="58">
        <v>1337.218641353619</v>
      </c>
      <c r="D18" s="57">
        <v>408.74873186999997</v>
      </c>
      <c r="E18" s="57">
        <v>988.17295336999996</v>
      </c>
      <c r="F18" s="57">
        <v>-5485.3441483038632</v>
      </c>
      <c r="G18" s="58">
        <v>-9590.026574572772</v>
      </c>
      <c r="H18" s="58">
        <v>-32706.4002361698</v>
      </c>
    </row>
    <row r="19" spans="1:14" x14ac:dyDescent="0.2">
      <c r="A19" s="103" t="s">
        <v>18</v>
      </c>
      <c r="B19" s="57">
        <v>4032</v>
      </c>
      <c r="C19" s="58">
        <v>-792.74958280304952</v>
      </c>
      <c r="D19" s="57">
        <v>326.6118115825073</v>
      </c>
      <c r="E19" s="57">
        <v>31.617788740854806</v>
      </c>
      <c r="F19" s="57">
        <v>1068.5442727548248</v>
      </c>
      <c r="G19" s="58">
        <v>1747.0060837542765</v>
      </c>
      <c r="H19" s="58">
        <v>3441.7586376073518</v>
      </c>
    </row>
    <row r="20" spans="1:14" x14ac:dyDescent="0.2">
      <c r="A20" s="112" t="s">
        <v>0</v>
      </c>
      <c r="B20" s="70">
        <v>59179</v>
      </c>
      <c r="C20" s="70">
        <f>SUM(C17:C19)</f>
        <v>7349.4690585505696</v>
      </c>
      <c r="D20" s="182">
        <f>SUM(D17:D19)</f>
        <v>63319.40496816954</v>
      </c>
      <c r="E20" s="182">
        <f>SUM(E17:E19)</f>
        <v>48245.504309918811</v>
      </c>
      <c r="F20" s="182">
        <v>-2723.7423853996625</v>
      </c>
      <c r="G20" s="182">
        <f>SUM(G17:G19)</f>
        <v>-1619.6675010299064</v>
      </c>
      <c r="H20" s="182">
        <f>SUM(H17:H19)</f>
        <v>14107.021651720432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75" t="s">
        <v>248</v>
      </c>
      <c r="B22" s="376"/>
      <c r="C22" s="376"/>
      <c r="D22" s="376"/>
      <c r="E22" s="376"/>
      <c r="F22" s="376"/>
      <c r="G22" s="376"/>
      <c r="H22" s="377"/>
    </row>
    <row r="23" spans="1:14" x14ac:dyDescent="0.2">
      <c r="A23" s="101" t="s">
        <v>126</v>
      </c>
      <c r="B23" s="102"/>
      <c r="C23" s="102"/>
      <c r="D23" s="102"/>
      <c r="E23" s="102"/>
      <c r="F23" s="97" t="s">
        <v>260</v>
      </c>
      <c r="G23" s="97" t="s">
        <v>261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/>
      <c r="F24" s="58">
        <v>2740.4988720866272</v>
      </c>
      <c r="G24" s="58">
        <f>'2.3 Foreninger nettokøb'!J45</f>
        <v>9067.6062679120096</v>
      </c>
      <c r="H24" s="58">
        <f>'2.3 Foreninger nettokøb'!K45</f>
        <v>40171.491307790777</v>
      </c>
    </row>
    <row r="25" spans="1:14" ht="12.75" customHeight="1" x14ac:dyDescent="0.2">
      <c r="A25" s="103" t="s">
        <v>17</v>
      </c>
      <c r="B25" s="58"/>
      <c r="C25" s="58"/>
      <c r="D25" s="58"/>
      <c r="E25" s="58"/>
      <c r="F25" s="381" t="s">
        <v>255</v>
      </c>
      <c r="G25" s="382"/>
      <c r="H25" s="383"/>
    </row>
    <row r="26" spans="1:14" x14ac:dyDescent="0.2">
      <c r="A26" s="103" t="s">
        <v>18</v>
      </c>
      <c r="B26" s="58"/>
      <c r="C26" s="58"/>
      <c r="D26" s="58"/>
      <c r="E26" s="58"/>
      <c r="F26" s="58">
        <v>1068.1344306354433</v>
      </c>
      <c r="G26" s="58">
        <v>-62.171109071918387</v>
      </c>
      <c r="H26" s="58">
        <v>764.5871536838099</v>
      </c>
    </row>
    <row r="27" spans="1:14" x14ac:dyDescent="0.2">
      <c r="A27" s="112" t="s">
        <v>0</v>
      </c>
      <c r="B27" s="70"/>
      <c r="C27" s="70"/>
      <c r="D27" s="70"/>
      <c r="E27" s="182"/>
      <c r="F27" s="182">
        <f>SUM(F24:F26)</f>
        <v>3808.6333027220708</v>
      </c>
      <c r="G27" s="182">
        <f>SUM(G24:G26)</f>
        <v>9005.4351588400914</v>
      </c>
      <c r="H27" s="182">
        <f>SUM(H24:H26)</f>
        <v>40936.078461474586</v>
      </c>
    </row>
    <row r="28" spans="1:14" x14ac:dyDescent="0.2">
      <c r="A28" s="263"/>
      <c r="B28" s="264"/>
      <c r="C28" s="264"/>
      <c r="D28" s="264"/>
      <c r="E28" s="265"/>
      <c r="F28" s="265"/>
      <c r="G28" s="265"/>
      <c r="H28" s="265"/>
    </row>
    <row r="29" spans="1:14" ht="15" customHeight="1" x14ac:dyDescent="0.2">
      <c r="A29" s="378" t="s">
        <v>185</v>
      </c>
      <c r="B29" s="379"/>
      <c r="C29" s="379"/>
      <c r="D29" s="379"/>
      <c r="E29" s="379"/>
      <c r="F29" s="379"/>
      <c r="G29" s="379"/>
      <c r="H29" s="380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260</v>
      </c>
      <c r="H30" s="106" t="s">
        <v>261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846</v>
      </c>
      <c r="H31" s="164">
        <f>'1.3.Antal detailfonde'!H46</f>
        <v>848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359</v>
      </c>
      <c r="H32" s="164">
        <v>360</v>
      </c>
      <c r="J32" s="8"/>
      <c r="K32" s="8"/>
      <c r="N32" s="216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140</v>
      </c>
      <c r="H33" s="164">
        <v>140</v>
      </c>
      <c r="N33" s="214"/>
      <c r="O33" s="212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1345</v>
      </c>
      <c r="H34" s="114">
        <f>SUM(H31:H33)</f>
        <v>1348</v>
      </c>
      <c r="N34" s="215"/>
      <c r="O34" s="212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2"/>
    </row>
    <row r="36" spans="1:15" ht="15" x14ac:dyDescent="0.2">
      <c r="A36" s="378" t="s">
        <v>171</v>
      </c>
      <c r="B36" s="379"/>
      <c r="C36" s="379"/>
      <c r="D36" s="379"/>
      <c r="E36" s="379"/>
      <c r="F36" s="379"/>
      <c r="G36" s="379"/>
      <c r="H36" s="380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260</v>
      </c>
      <c r="H37" s="106" t="s">
        <v>261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1060295.6980852971</v>
      </c>
      <c r="H38" s="108">
        <v>1076477.2952443035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1027311.8255510372</v>
      </c>
      <c r="H39" s="108">
        <v>1042290.8496560835</v>
      </c>
      <c r="K39" s="8"/>
      <c r="L39" s="8"/>
      <c r="N39" s="216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32983.872534260001</v>
      </c>
      <c r="H40" s="108">
        <v>34186.445588219998</v>
      </c>
      <c r="N40" s="214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1280144.0127589505</v>
      </c>
      <c r="H41" s="108">
        <v>1286858.8982569629</v>
      </c>
      <c r="N41" s="215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1274836.3628560705</v>
      </c>
      <c r="H42" s="108">
        <v>1281503.0850328929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5307.6499028799999</v>
      </c>
      <c r="H43" s="108">
        <v>5355.8132240699997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2340439.7108442476</v>
      </c>
      <c r="H44" s="184">
        <v>2363336.1935012667</v>
      </c>
    </row>
    <row r="45" spans="1:15" x14ac:dyDescent="0.2">
      <c r="C45" s="8"/>
      <c r="K45" s="216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20"/>
      <c r="E48" s="320"/>
      <c r="F48" s="320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7">
    <mergeCell ref="A1:H1"/>
    <mergeCell ref="A15:H15"/>
    <mergeCell ref="A29:H29"/>
    <mergeCell ref="A36:H36"/>
    <mergeCell ref="A8:H8"/>
    <mergeCell ref="A22:H22"/>
    <mergeCell ref="F25:H25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tabSelected="1" zoomScale="85" zoomScaleNormal="85" workbookViewId="0">
      <selection activeCell="B6" sqref="B6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4" t="s">
        <v>180</v>
      </c>
      <c r="B1" s="334"/>
      <c r="C1" s="334"/>
      <c r="D1" s="334"/>
      <c r="E1" s="334"/>
      <c r="F1" s="334"/>
      <c r="G1" s="334"/>
      <c r="H1" s="302"/>
      <c r="I1" s="303"/>
      <c r="J1" s="304"/>
    </row>
    <row r="2" spans="1:10" ht="21" customHeight="1" x14ac:dyDescent="0.2">
      <c r="A2" s="338" t="s">
        <v>254</v>
      </c>
      <c r="B2" s="338"/>
      <c r="C2" s="338"/>
      <c r="D2" s="338"/>
      <c r="E2" s="338"/>
      <c r="F2" s="338"/>
      <c r="G2" s="339"/>
      <c r="H2" s="335" t="s">
        <v>249</v>
      </c>
      <c r="I2" s="336"/>
      <c r="J2" s="337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260</v>
      </c>
      <c r="G3" s="175" t="s">
        <v>261</v>
      </c>
      <c r="H3" s="221">
        <v>2018</v>
      </c>
      <c r="I3" s="175" t="s">
        <v>260</v>
      </c>
      <c r="J3" s="175" t="s">
        <v>261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26814.01241196</v>
      </c>
      <c r="G4" s="176">
        <v>27538.238925279999</v>
      </c>
      <c r="H4" s="222">
        <v>23694.742612419999</v>
      </c>
      <c r="I4" s="176">
        <v>23807.452549955316</v>
      </c>
      <c r="J4" s="176">
        <v>24588.321300212909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121.862042</v>
      </c>
      <c r="G5" s="147">
        <v>124.24859600000001</v>
      </c>
      <c r="H5" s="223">
        <v>96.236465240000001</v>
      </c>
      <c r="I5" s="147">
        <v>121.8620418</v>
      </c>
      <c r="J5" s="147">
        <v>124.24859549999999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5297.8316269999996</v>
      </c>
      <c r="G6" s="177">
        <v>5357.9712900000004</v>
      </c>
      <c r="H6" s="223">
        <v>2054.9799119999998</v>
      </c>
      <c r="I6" s="177">
        <v>4727.59997774976</v>
      </c>
      <c r="J6" s="177">
        <v>4772.3315948952204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27016.178952170001</v>
      </c>
      <c r="G7" s="177">
        <v>28253.646643259999</v>
      </c>
      <c r="H7" s="223">
        <v>21478.27239315</v>
      </c>
      <c r="I7" s="177">
        <v>18735.64701711528</v>
      </c>
      <c r="J7" s="177">
        <v>20079.747633794927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587.01876130000005</v>
      </c>
      <c r="G8" s="177">
        <v>586.51919029999999</v>
      </c>
      <c r="H8" s="223">
        <v>693.91916530000003</v>
      </c>
      <c r="I8" s="177">
        <v>587.01876074999996</v>
      </c>
      <c r="J8" s="177">
        <v>586.51919072999999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22630.34800559</v>
      </c>
      <c r="G9" s="177">
        <v>22884.154476809999</v>
      </c>
      <c r="H9" s="223">
        <v>21626.642323707227</v>
      </c>
      <c r="I9" s="177">
        <v>20230.404408883118</v>
      </c>
      <c r="J9" s="177">
        <v>20676.610646852419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8506.5953751300003</v>
      </c>
      <c r="G10" s="177">
        <v>8973.6737574700001</v>
      </c>
      <c r="H10" s="223">
        <v>8447.3405634699993</v>
      </c>
      <c r="I10" s="177">
        <v>7850.8705251266174</v>
      </c>
      <c r="J10" s="177">
        <v>8252.1007902002912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257231.79156039513</v>
      </c>
      <c r="G11" s="177">
        <v>263084.88248060882</v>
      </c>
      <c r="H11" s="223">
        <v>166888.7604361561</v>
      </c>
      <c r="I11" s="177">
        <v>207966.79899069422</v>
      </c>
      <c r="J11" s="177">
        <v>214056.73575801455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827.78344489999995</v>
      </c>
      <c r="G12" s="177">
        <v>819.12551670000005</v>
      </c>
      <c r="H12" s="223">
        <v>771.98947090000001</v>
      </c>
      <c r="I12" s="177">
        <v>827.78344493999998</v>
      </c>
      <c r="J12" s="177">
        <v>819.12551671999995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1497.845145</v>
      </c>
      <c r="G13" s="177">
        <v>1543.1</v>
      </c>
      <c r="H13" s="223">
        <v>1090.1512620000001</v>
      </c>
      <c r="I13" s="177">
        <v>1497.84514476</v>
      </c>
      <c r="J13" s="177">
        <v>1543.09999995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3027.44878909</v>
      </c>
      <c r="G14" s="177">
        <v>3092.1102998599999</v>
      </c>
      <c r="H14" s="223">
        <v>2657.2098031599999</v>
      </c>
      <c r="I14" s="177">
        <v>2548.5129859898366</v>
      </c>
      <c r="J14" s="177">
        <v>2621.8068712205313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703.58205199999998</v>
      </c>
      <c r="G15" s="177">
        <v>735.09034429999997</v>
      </c>
      <c r="H15" s="223">
        <v>760.13523099999998</v>
      </c>
      <c r="I15" s="177">
        <v>703.58205193000003</v>
      </c>
      <c r="J15" s="177">
        <v>735.09034430999998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1783.355493</v>
      </c>
      <c r="G16" s="177">
        <v>1925.780199</v>
      </c>
      <c r="H16" s="223">
        <v>520.23334279999995</v>
      </c>
      <c r="I16" s="177">
        <v>1772.4962553</v>
      </c>
      <c r="J16" s="177">
        <v>1914.7353330999999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154.71676959999999</v>
      </c>
      <c r="G17" s="177">
        <v>163.05673909999999</v>
      </c>
      <c r="H17" s="223">
        <v>321.82317397000003</v>
      </c>
      <c r="I17" s="177">
        <v>154.71676958</v>
      </c>
      <c r="J17" s="177">
        <v>163.05673906999999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25019.108554670001</v>
      </c>
      <c r="G18" s="177">
        <v>25043.488422670001</v>
      </c>
      <c r="H18" s="223">
        <v>17718.047058100459</v>
      </c>
      <c r="I18" s="177">
        <v>21715.011685481502</v>
      </c>
      <c r="J18" s="177">
        <v>22087.760878269935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726.597666</v>
      </c>
      <c r="G19" s="177">
        <v>755.99160710000001</v>
      </c>
      <c r="H19" s="223">
        <v>796.77982922000001</v>
      </c>
      <c r="I19" s="177">
        <v>724.71200526959399</v>
      </c>
      <c r="J19" s="177">
        <v>754.10416850437502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447.68212169999998</v>
      </c>
      <c r="G20" s="177">
        <v>443.02495800000003</v>
      </c>
      <c r="H20" s="223">
        <v>1196.74128245</v>
      </c>
      <c r="I20" s="177">
        <v>447.68212172</v>
      </c>
      <c r="J20" s="177">
        <v>443.02495801999999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451.52309220000001</v>
      </c>
      <c r="G21" s="177">
        <v>463.3655928</v>
      </c>
      <c r="H21" s="223">
        <v>469.05413435000003</v>
      </c>
      <c r="I21" s="177">
        <v>451.52309215000002</v>
      </c>
      <c r="J21" s="177">
        <v>463.36559276999998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27450.564154219999</v>
      </c>
      <c r="G22" s="177">
        <v>28537.994754020001</v>
      </c>
      <c r="H22" s="223">
        <v>18779.379264030002</v>
      </c>
      <c r="I22" s="177">
        <v>27098.449832748986</v>
      </c>
      <c r="J22" s="177">
        <v>28181.832011059356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383481.83360596513</v>
      </c>
      <c r="G23" s="44">
        <v>392787.22486799886</v>
      </c>
      <c r="H23" s="224">
        <v>266367.69511100382</v>
      </c>
      <c r="I23" s="44">
        <v>318162.51711198891</v>
      </c>
      <c r="J23" s="44">
        <v>328275.29662298149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47710.486219289996</v>
      </c>
      <c r="G24" s="177">
        <v>46053.255180220003</v>
      </c>
      <c r="H24" s="223">
        <v>48560.446580950003</v>
      </c>
      <c r="I24" s="177">
        <v>45830.090101302245</v>
      </c>
      <c r="J24" s="177">
        <v>44176.840059292706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50298.253420638001</v>
      </c>
      <c r="G25" s="177">
        <v>49140.187179569999</v>
      </c>
      <c r="H25" s="223">
        <v>34083.91134423</v>
      </c>
      <c r="I25" s="177">
        <v>34035.404291136998</v>
      </c>
      <c r="J25" s="177">
        <v>32806.875301812252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108278.45380182999</v>
      </c>
      <c r="G26" s="177">
        <v>109655.85696053</v>
      </c>
      <c r="H26" s="223">
        <v>97263.399613729998</v>
      </c>
      <c r="I26" s="177">
        <v>102409.9365102873</v>
      </c>
      <c r="J26" s="177">
        <v>103846.40120083137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132.9239322</v>
      </c>
      <c r="G27" s="177">
        <v>129.22292379999999</v>
      </c>
      <c r="H27" s="223">
        <v>127.4289196</v>
      </c>
      <c r="I27" s="177">
        <v>132.9239322</v>
      </c>
      <c r="J27" s="177">
        <v>129.22292383999999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206420.117373958</v>
      </c>
      <c r="G28" s="44">
        <v>204978.52224412002</v>
      </c>
      <c r="H28" s="224">
        <v>180035.18645851</v>
      </c>
      <c r="I28" s="44">
        <v>182408.35483492655</v>
      </c>
      <c r="J28" s="44">
        <v>180959.33948577632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27501.234245204494</v>
      </c>
      <c r="G29" s="177">
        <v>29659.776844783304</v>
      </c>
      <c r="H29" s="223">
        <v>24876.391152486343</v>
      </c>
      <c r="I29" s="177">
        <v>25661.182662325886</v>
      </c>
      <c r="J29" s="177">
        <v>27828.029274407585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38383.947440457086</v>
      </c>
      <c r="G30" s="177">
        <v>39310.387005132077</v>
      </c>
      <c r="H30" s="223">
        <v>28687.974877395758</v>
      </c>
      <c r="I30" s="177">
        <v>31758.117253620137</v>
      </c>
      <c r="J30" s="177">
        <v>32646.167079461829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59499.736823081214</v>
      </c>
      <c r="G31" s="177">
        <v>60740.19801420861</v>
      </c>
      <c r="H31" s="223">
        <v>45383.598510810589</v>
      </c>
      <c r="I31" s="177">
        <v>47289.695315013989</v>
      </c>
      <c r="J31" s="177">
        <v>48033.46949472939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61565.539582799996</v>
      </c>
      <c r="G32" s="177">
        <v>61367.281042299997</v>
      </c>
      <c r="H32" s="223">
        <v>53311.75002372</v>
      </c>
      <c r="I32" s="177">
        <v>57273.420310380003</v>
      </c>
      <c r="J32" s="177">
        <v>56937.148536699999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4696.00523161</v>
      </c>
      <c r="G33" s="177">
        <v>4092.43416286</v>
      </c>
      <c r="H33" s="223">
        <v>4626.2834227000003</v>
      </c>
      <c r="I33" s="177">
        <v>4183.6349695744166</v>
      </c>
      <c r="J33" s="177">
        <v>3759.4114644299998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12993.2598261</v>
      </c>
      <c r="G34" s="177">
        <v>13161.48452969</v>
      </c>
      <c r="H34" s="223">
        <v>10141.403297950001</v>
      </c>
      <c r="I34" s="177">
        <v>11659.47708956</v>
      </c>
      <c r="J34" s="177">
        <v>11883.47572654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204639.72314925279</v>
      </c>
      <c r="G35" s="44">
        <v>208331.56159897399</v>
      </c>
      <c r="H35" s="224">
        <v>167027.40128506269</v>
      </c>
      <c r="I35" s="44">
        <v>177825.52760047445</v>
      </c>
      <c r="J35" s="44">
        <v>181087.70157626882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247.43113500000001</v>
      </c>
      <c r="G36" s="178">
        <v>247.21016599999999</v>
      </c>
      <c r="H36" s="222">
        <v>246.0853669</v>
      </c>
      <c r="I36" s="178">
        <v>247.4311352</v>
      </c>
      <c r="J36" s="178">
        <v>247.2101663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9103.5032737799993</v>
      </c>
      <c r="G37" s="178">
        <v>8965.0111262699993</v>
      </c>
      <c r="H37" s="222">
        <v>8186.2935409600004</v>
      </c>
      <c r="I37" s="178">
        <v>8624.6215291299995</v>
      </c>
      <c r="J37" s="178">
        <v>8487.4087947900007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85476.262405814035</v>
      </c>
      <c r="G38" s="177">
        <v>87516.020130238365</v>
      </c>
      <c r="H38" s="223">
        <v>62776.163754909998</v>
      </c>
      <c r="I38" s="177">
        <v>79589.573630728715</v>
      </c>
      <c r="J38" s="177">
        <v>81555.327345612619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16246.879092200001</v>
      </c>
      <c r="G39" s="177">
        <v>16490.628590920001</v>
      </c>
      <c r="H39" s="223">
        <v>12502.283632770001</v>
      </c>
      <c r="I39" s="177">
        <v>13952.361425639219</v>
      </c>
      <c r="J39" s="177">
        <v>14188.255986047716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16379.311186450001</v>
      </c>
      <c r="G40" s="177">
        <v>16919.034481490002</v>
      </c>
      <c r="H40" s="223">
        <v>12637.984207220001</v>
      </c>
      <c r="I40" s="177">
        <v>16377.779424881932</v>
      </c>
      <c r="J40" s="177">
        <v>16919.034481994975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41770.723800519998</v>
      </c>
      <c r="G41" s="177">
        <v>42677.743089709998</v>
      </c>
      <c r="H41" s="223">
        <v>33755.806375259999</v>
      </c>
      <c r="I41" s="177">
        <v>41769.300519394681</v>
      </c>
      <c r="J41" s="177">
        <v>42677.743089011201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159873.17648498403</v>
      </c>
      <c r="G42" s="178">
        <v>163603.42629235837</v>
      </c>
      <c r="H42" s="222">
        <v>121672.23797016</v>
      </c>
      <c r="I42" s="178">
        <v>151689.01500064455</v>
      </c>
      <c r="J42" s="178">
        <v>155340.36090266652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41132.208008499998</v>
      </c>
      <c r="G43" s="178">
        <v>42267.292375500001</v>
      </c>
      <c r="H43" s="222">
        <v>21006.60100495</v>
      </c>
      <c r="I43" s="178">
        <v>25118.578238220001</v>
      </c>
      <c r="J43" s="178">
        <v>25870.593297889998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1149.4236914999999</v>
      </c>
      <c r="G44" s="178">
        <v>1171.7021097500001</v>
      </c>
      <c r="H44" s="222">
        <v>1275.0272650300001</v>
      </c>
      <c r="I44" s="178">
        <v>1149.4236913964803</v>
      </c>
      <c r="J44" s="178">
        <v>1171.702109751647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25318.813696099998</v>
      </c>
      <c r="G45" s="178">
        <v>26043.411049900002</v>
      </c>
      <c r="H45" s="222">
        <v>19719.258507530001</v>
      </c>
      <c r="I45" s="178">
        <v>25086.31455775</v>
      </c>
      <c r="J45" s="178">
        <v>25810.031355089999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0</v>
      </c>
      <c r="G46" s="179">
        <v>0</v>
      </c>
      <c r="H46" s="225">
        <v>54.110584959999997</v>
      </c>
      <c r="I46" s="179">
        <v>0</v>
      </c>
      <c r="J46" s="179">
        <v>0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1058180.2428309999</v>
      </c>
      <c r="G47" s="180">
        <v>1075933.6007561511</v>
      </c>
      <c r="H47" s="226">
        <v>809284.63970748626</v>
      </c>
      <c r="I47" s="180">
        <v>914119.23624968622</v>
      </c>
      <c r="J47" s="180">
        <v>931837.96561172779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6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zoomScaleNormal="100" workbookViewId="0">
      <selection activeCell="M9" sqref="M9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8.5703125" style="159" customWidth="1"/>
    <col min="10" max="10" width="12.85546875" style="227" bestFit="1" customWidth="1"/>
    <col min="11" max="11" width="12.5703125" style="227" bestFit="1" customWidth="1"/>
    <col min="12" max="16384" width="11.42578125" style="1"/>
  </cols>
  <sheetData>
    <row r="1" spans="1:13" ht="24" customHeight="1" x14ac:dyDescent="0.2">
      <c r="A1" s="334" t="s">
        <v>181</v>
      </c>
      <c r="B1" s="334"/>
      <c r="C1" s="334"/>
      <c r="D1" s="334"/>
      <c r="E1" s="334"/>
      <c r="F1" s="334"/>
      <c r="G1" s="334"/>
      <c r="H1" s="341"/>
      <c r="I1" s="305"/>
      <c r="J1" s="305"/>
      <c r="K1" s="306"/>
    </row>
    <row r="2" spans="1:13" ht="23.25" customHeight="1" x14ac:dyDescent="0.2">
      <c r="A2" s="338" t="s">
        <v>253</v>
      </c>
      <c r="B2" s="338"/>
      <c r="C2" s="338"/>
      <c r="D2" s="338"/>
      <c r="E2" s="338"/>
      <c r="F2" s="338"/>
      <c r="G2" s="338"/>
      <c r="H2" s="340"/>
      <c r="I2" s="342" t="s">
        <v>252</v>
      </c>
      <c r="J2" s="343"/>
      <c r="K2" s="344"/>
    </row>
    <row r="3" spans="1:13" x14ac:dyDescent="0.2">
      <c r="A3" s="71" t="s">
        <v>127</v>
      </c>
      <c r="B3" s="117">
        <v>2015</v>
      </c>
      <c r="C3" s="117">
        <v>2016</v>
      </c>
      <c r="D3" s="117">
        <v>2017</v>
      </c>
      <c r="E3" s="117">
        <v>2018</v>
      </c>
      <c r="F3" s="137" t="s">
        <v>260</v>
      </c>
      <c r="G3" s="137" t="s">
        <v>261</v>
      </c>
      <c r="H3" s="137" t="s">
        <v>244</v>
      </c>
      <c r="I3" s="228" t="s">
        <v>260</v>
      </c>
      <c r="J3" s="117" t="s">
        <v>261</v>
      </c>
      <c r="K3" s="117" t="s">
        <v>244</v>
      </c>
    </row>
    <row r="4" spans="1:13" ht="14.25" customHeight="1" x14ac:dyDescent="0.2">
      <c r="A4" s="115" t="s">
        <v>31</v>
      </c>
      <c r="B4" s="73">
        <v>2907</v>
      </c>
      <c r="C4" s="73">
        <v>-3558</v>
      </c>
      <c r="D4" s="65">
        <v>1083.26682834999</v>
      </c>
      <c r="E4" s="73">
        <v>2603.7275593700001</v>
      </c>
      <c r="F4" s="73">
        <v>-133.06678805000001</v>
      </c>
      <c r="G4" s="73">
        <v>-297.67724285999998</v>
      </c>
      <c r="H4" s="73">
        <v>-2863.7980350900002</v>
      </c>
      <c r="I4" s="229">
        <v>-148.23968295</v>
      </c>
      <c r="J4" s="73">
        <v>-89.139163429999996</v>
      </c>
      <c r="K4" s="73">
        <v>-2991.9307073300001</v>
      </c>
      <c r="M4" s="8"/>
    </row>
    <row r="5" spans="1:13" ht="14.25" customHeight="1" x14ac:dyDescent="0.2">
      <c r="A5" s="146" t="s">
        <v>192</v>
      </c>
      <c r="B5" s="119">
        <v>-120</v>
      </c>
      <c r="C5" s="119">
        <v>-58</v>
      </c>
      <c r="D5" s="58">
        <v>-39.469504999999998</v>
      </c>
      <c r="E5" s="119">
        <v>-1.694474</v>
      </c>
      <c r="F5" s="119">
        <v>-3.24315</v>
      </c>
      <c r="G5" s="119">
        <v>1.8E-3</v>
      </c>
      <c r="H5" s="119">
        <v>-91.258416999999994</v>
      </c>
      <c r="I5" s="230">
        <v>-3.24315</v>
      </c>
      <c r="J5" s="119">
        <v>1.8E-3</v>
      </c>
      <c r="K5" s="119">
        <v>11.301012999999999</v>
      </c>
      <c r="M5" s="8"/>
    </row>
    <row r="6" spans="1:13" s="3" customFormat="1" x14ac:dyDescent="0.2">
      <c r="A6" s="47" t="s">
        <v>32</v>
      </c>
      <c r="B6" s="119">
        <v>0</v>
      </c>
      <c r="C6" s="119">
        <v>0</v>
      </c>
      <c r="D6" s="58">
        <v>0</v>
      </c>
      <c r="E6" s="119">
        <v>0</v>
      </c>
      <c r="F6" s="119">
        <v>9.2628500000000003</v>
      </c>
      <c r="G6" s="119">
        <v>9.7865500000000001</v>
      </c>
      <c r="H6" s="119">
        <v>3123.410402</v>
      </c>
      <c r="I6" s="230">
        <v>9.2628500000000003</v>
      </c>
      <c r="J6" s="119">
        <v>9.7865500000000001</v>
      </c>
      <c r="K6" s="119">
        <v>3123.4104017999998</v>
      </c>
      <c r="M6" s="8"/>
    </row>
    <row r="7" spans="1:13" x14ac:dyDescent="0.2">
      <c r="A7" s="47" t="s">
        <v>50</v>
      </c>
      <c r="B7" s="119">
        <v>-5403</v>
      </c>
      <c r="C7" s="119">
        <v>1108</v>
      </c>
      <c r="D7" s="58">
        <v>3524.8513864878178</v>
      </c>
      <c r="E7" s="119">
        <v>5233.2982297955359</v>
      </c>
      <c r="F7" s="119">
        <v>-406.97932874000003</v>
      </c>
      <c r="G7" s="119">
        <v>-240.41507884999999</v>
      </c>
      <c r="H7" s="119">
        <v>-6374.4048366200004</v>
      </c>
      <c r="I7" s="230">
        <v>-314.19954351999996</v>
      </c>
      <c r="J7" s="119">
        <v>52.438708613000003</v>
      </c>
      <c r="K7" s="119">
        <v>-5201.9983961770004</v>
      </c>
      <c r="M7" s="8"/>
    </row>
    <row r="8" spans="1:13" x14ac:dyDescent="0.2">
      <c r="A8" s="47" t="s">
        <v>33</v>
      </c>
      <c r="B8" s="119">
        <v>-121</v>
      </c>
      <c r="C8" s="119">
        <v>-165</v>
      </c>
      <c r="D8" s="58">
        <v>46.652821029999998</v>
      </c>
      <c r="E8" s="119">
        <v>-290.72008441999998</v>
      </c>
      <c r="F8" s="119">
        <v>-6.3911389999999999</v>
      </c>
      <c r="G8" s="119">
        <v>-5.46481613</v>
      </c>
      <c r="H8" s="119">
        <v>-108.50283457</v>
      </c>
      <c r="I8" s="230">
        <v>-6.3911389999999999</v>
      </c>
      <c r="J8" s="119">
        <v>-5.46481613</v>
      </c>
      <c r="K8" s="119">
        <v>-108.50283457</v>
      </c>
      <c r="M8" s="8"/>
    </row>
    <row r="9" spans="1:13" x14ac:dyDescent="0.2">
      <c r="A9" s="47" t="s">
        <v>34</v>
      </c>
      <c r="B9" s="119">
        <v>1193</v>
      </c>
      <c r="C9" s="119">
        <v>-931</v>
      </c>
      <c r="D9" s="58">
        <v>3305.0528049123</v>
      </c>
      <c r="E9" s="119">
        <v>-1180.7962469551157</v>
      </c>
      <c r="F9" s="119">
        <v>-41.74805628</v>
      </c>
      <c r="G9" s="119">
        <v>-312.81558115000001</v>
      </c>
      <c r="H9" s="119">
        <v>-5345.7212229998222</v>
      </c>
      <c r="I9" s="230">
        <v>-53.99247536</v>
      </c>
      <c r="J9" s="119">
        <v>-47.145227620000007</v>
      </c>
      <c r="K9" s="119">
        <v>-5123.2131632945229</v>
      </c>
      <c r="M9" s="8"/>
    </row>
    <row r="10" spans="1:13" x14ac:dyDescent="0.2">
      <c r="A10" s="47" t="s">
        <v>35</v>
      </c>
      <c r="B10" s="119">
        <v>47</v>
      </c>
      <c r="C10" s="119">
        <v>1390</v>
      </c>
      <c r="D10" s="58">
        <v>-107.51657317</v>
      </c>
      <c r="E10" s="119">
        <v>-733.55658344999995</v>
      </c>
      <c r="F10" s="119">
        <v>-61.652387169999997</v>
      </c>
      <c r="G10" s="119">
        <v>33.587359360000001</v>
      </c>
      <c r="H10" s="119">
        <v>-1836.48836701</v>
      </c>
      <c r="I10" s="230">
        <v>-110.21710837999998</v>
      </c>
      <c r="J10" s="119">
        <v>3.4607519599999899</v>
      </c>
      <c r="K10" s="119">
        <v>-1682.0646760699999</v>
      </c>
      <c r="M10" s="8"/>
    </row>
    <row r="11" spans="1:13" x14ac:dyDescent="0.2">
      <c r="A11" s="47" t="s">
        <v>36</v>
      </c>
      <c r="B11" s="119">
        <v>13122</v>
      </c>
      <c r="C11" s="119">
        <v>25632</v>
      </c>
      <c r="D11" s="58">
        <v>7789.7946921555385</v>
      </c>
      <c r="E11" s="119">
        <v>15933.128479114626</v>
      </c>
      <c r="F11" s="119">
        <v>3814.3873580999998</v>
      </c>
      <c r="G11" s="119">
        <v>1158.1837165390641</v>
      </c>
      <c r="H11" s="119">
        <v>18497.566586693018</v>
      </c>
      <c r="I11" s="230">
        <v>3815.1358643444073</v>
      </c>
      <c r="J11" s="119">
        <v>3453.8606865717329</v>
      </c>
      <c r="K11" s="119">
        <v>11610.589410154749</v>
      </c>
      <c r="M11" s="8"/>
    </row>
    <row r="12" spans="1:13" x14ac:dyDescent="0.2">
      <c r="A12" s="47" t="s">
        <v>37</v>
      </c>
      <c r="B12" s="119">
        <v>394</v>
      </c>
      <c r="C12" s="119">
        <v>-7</v>
      </c>
      <c r="D12" s="58">
        <v>47.509897100000003</v>
      </c>
      <c r="E12" s="119">
        <v>-145.60158480000001</v>
      </c>
      <c r="F12" s="119">
        <v>-5.9167500000000004</v>
      </c>
      <c r="G12" s="119">
        <v>-5.0249499999999996</v>
      </c>
      <c r="H12" s="119">
        <v>46.450146500000002</v>
      </c>
      <c r="I12" s="230">
        <v>-5.9167500300000002</v>
      </c>
      <c r="J12" s="119">
        <v>-5.0249499999999996</v>
      </c>
      <c r="K12" s="119">
        <v>46.45014647</v>
      </c>
      <c r="M12" s="8"/>
    </row>
    <row r="13" spans="1:13" x14ac:dyDescent="0.2">
      <c r="A13" s="47" t="s">
        <v>51</v>
      </c>
      <c r="B13" s="119">
        <v>11</v>
      </c>
      <c r="C13" s="119">
        <v>-496</v>
      </c>
      <c r="D13" s="58">
        <v>218.9503924</v>
      </c>
      <c r="E13" s="119">
        <v>220.79709</v>
      </c>
      <c r="F13" s="119">
        <v>25.5527987</v>
      </c>
      <c r="G13" s="119">
        <v>20.906025</v>
      </c>
      <c r="H13" s="119">
        <v>45.627485999999998</v>
      </c>
      <c r="I13" s="230">
        <v>25.5527987</v>
      </c>
      <c r="J13" s="119">
        <v>20.906025</v>
      </c>
      <c r="K13" s="119">
        <v>45.627485999999998</v>
      </c>
      <c r="M13" s="8"/>
    </row>
    <row r="14" spans="1:13" x14ac:dyDescent="0.2">
      <c r="A14" s="47" t="s">
        <v>38</v>
      </c>
      <c r="B14" s="119">
        <v>-905</v>
      </c>
      <c r="C14" s="119">
        <v>-311</v>
      </c>
      <c r="D14" s="58">
        <v>432.31680353000002</v>
      </c>
      <c r="E14" s="119">
        <v>-400.45353079</v>
      </c>
      <c r="F14" s="119">
        <v>-2.1567363099999999</v>
      </c>
      <c r="G14" s="119">
        <v>37.682626499999998</v>
      </c>
      <c r="H14" s="119">
        <v>-2049.0211853199999</v>
      </c>
      <c r="I14" s="230">
        <v>6.2022765199999998</v>
      </c>
      <c r="J14" s="119">
        <v>48.784366550000001</v>
      </c>
      <c r="K14" s="119">
        <v>-420.74717136999999</v>
      </c>
      <c r="M14" s="8"/>
    </row>
    <row r="15" spans="1:13" x14ac:dyDescent="0.2">
      <c r="A15" s="47" t="s">
        <v>39</v>
      </c>
      <c r="B15" s="119">
        <v>-521</v>
      </c>
      <c r="C15" s="119">
        <v>-76</v>
      </c>
      <c r="D15" s="58">
        <v>-153.54450201</v>
      </c>
      <c r="E15" s="119">
        <v>30.09722172</v>
      </c>
      <c r="F15" s="119">
        <v>-8.0130929999999996</v>
      </c>
      <c r="G15" s="119">
        <v>-9.8552667199999995</v>
      </c>
      <c r="H15" s="119">
        <v>-121.201063036721</v>
      </c>
      <c r="I15" s="230">
        <v>-8.0130929999999996</v>
      </c>
      <c r="J15" s="119">
        <v>-9.8552667199999995</v>
      </c>
      <c r="K15" s="119">
        <v>-131.17742354000001</v>
      </c>
      <c r="M15" s="8"/>
    </row>
    <row r="16" spans="1:13" x14ac:dyDescent="0.2">
      <c r="A16" s="47" t="s">
        <v>40</v>
      </c>
      <c r="B16" s="119">
        <v>-1</v>
      </c>
      <c r="C16" s="119">
        <v>45</v>
      </c>
      <c r="D16" s="58">
        <v>571.57513654000002</v>
      </c>
      <c r="E16" s="119">
        <v>284.92615233999999</v>
      </c>
      <c r="F16" s="119">
        <v>180.65888000000001</v>
      </c>
      <c r="G16" s="119">
        <v>117.15403999999999</v>
      </c>
      <c r="H16" s="119">
        <v>362.20539217999999</v>
      </c>
      <c r="I16" s="230">
        <v>180.65888000000001</v>
      </c>
      <c r="J16" s="119">
        <v>117.15403999999999</v>
      </c>
      <c r="K16" s="119">
        <v>1162.21471718</v>
      </c>
      <c r="M16" s="8"/>
    </row>
    <row r="17" spans="1:13" x14ac:dyDescent="0.2">
      <c r="A17" s="47" t="s">
        <v>41</v>
      </c>
      <c r="B17" s="119">
        <v>-515</v>
      </c>
      <c r="C17" s="119">
        <v>-117</v>
      </c>
      <c r="D17" s="58">
        <v>-63.921094580000002</v>
      </c>
      <c r="E17" s="119">
        <v>-101.05475324</v>
      </c>
      <c r="F17" s="119">
        <v>-5.2673597299999999</v>
      </c>
      <c r="G17" s="119">
        <v>-4.4619066500000004</v>
      </c>
      <c r="H17" s="119">
        <v>-191.32016818</v>
      </c>
      <c r="I17" s="230">
        <v>-5.2673597299999999</v>
      </c>
      <c r="J17" s="119">
        <v>-4.4619066500000004</v>
      </c>
      <c r="K17" s="119">
        <v>-91.233633879999999</v>
      </c>
      <c r="M17" s="8"/>
    </row>
    <row r="18" spans="1:13" x14ac:dyDescent="0.2">
      <c r="A18" s="47" t="s">
        <v>42</v>
      </c>
      <c r="B18" s="119">
        <v>-296</v>
      </c>
      <c r="C18" s="119">
        <v>1759</v>
      </c>
      <c r="D18" s="58">
        <v>-5161.6037030099997</v>
      </c>
      <c r="E18" s="119">
        <v>982.3346636</v>
      </c>
      <c r="F18" s="119">
        <v>807.78149325000004</v>
      </c>
      <c r="G18" s="119">
        <v>618.53477838000003</v>
      </c>
      <c r="H18" s="119">
        <v>1161.9831372016861</v>
      </c>
      <c r="I18" s="230">
        <v>726.35302896999997</v>
      </c>
      <c r="J18" s="119">
        <v>362.00494844000002</v>
      </c>
      <c r="K18" s="119">
        <v>1863.3150527989999</v>
      </c>
      <c r="M18" s="8"/>
    </row>
    <row r="19" spans="1:13" x14ac:dyDescent="0.2">
      <c r="A19" s="47" t="s">
        <v>43</v>
      </c>
      <c r="B19" s="119">
        <v>-444</v>
      </c>
      <c r="C19" s="119">
        <v>-95</v>
      </c>
      <c r="D19" s="58">
        <v>-697.73430799000005</v>
      </c>
      <c r="E19" s="119">
        <v>-95.734564879999994</v>
      </c>
      <c r="F19" s="119">
        <v>-4.0709479999999996</v>
      </c>
      <c r="G19" s="119">
        <v>-5.229406</v>
      </c>
      <c r="H19" s="119">
        <v>-64.829745840000001</v>
      </c>
      <c r="I19" s="230">
        <v>-4.1303900000000002</v>
      </c>
      <c r="J19" s="119">
        <v>-5.1651350000000003</v>
      </c>
      <c r="K19" s="119">
        <v>-65.688817839999999</v>
      </c>
      <c r="M19" s="8"/>
    </row>
    <row r="20" spans="1:13" s="3" customFormat="1" x14ac:dyDescent="0.2">
      <c r="A20" s="47" t="s">
        <v>44</v>
      </c>
      <c r="B20" s="119">
        <v>98</v>
      </c>
      <c r="C20" s="119">
        <v>-397</v>
      </c>
      <c r="D20" s="58">
        <v>-26.066866210000001</v>
      </c>
      <c r="E20" s="119">
        <v>-154.67499124</v>
      </c>
      <c r="F20" s="119">
        <v>-5.8142672600000003</v>
      </c>
      <c r="G20" s="119">
        <v>-6.7229264899999999</v>
      </c>
      <c r="H20" s="119">
        <v>-854.08996273000002</v>
      </c>
      <c r="I20" s="230">
        <v>-5.8142672600000003</v>
      </c>
      <c r="J20" s="119">
        <v>-6.7229264999999998</v>
      </c>
      <c r="K20" s="119">
        <v>-236.1876833</v>
      </c>
      <c r="M20" s="8"/>
    </row>
    <row r="21" spans="1:13" x14ac:dyDescent="0.2">
      <c r="A21" s="47" t="s">
        <v>45</v>
      </c>
      <c r="B21" s="119">
        <v>-424</v>
      </c>
      <c r="C21" s="119">
        <v>-278</v>
      </c>
      <c r="D21" s="58">
        <v>-128.933694</v>
      </c>
      <c r="E21" s="119">
        <v>-151.25267271000001</v>
      </c>
      <c r="F21" s="119">
        <v>-17.55155976</v>
      </c>
      <c r="G21" s="119">
        <v>-9.1265400000000003</v>
      </c>
      <c r="H21" s="119">
        <v>-133.90216115999999</v>
      </c>
      <c r="I21" s="230">
        <v>-17.55155976</v>
      </c>
      <c r="J21" s="119">
        <v>-9.1265400000000003</v>
      </c>
      <c r="K21" s="119">
        <v>-133.90216115999999</v>
      </c>
      <c r="M21" s="8"/>
    </row>
    <row r="22" spans="1:13" ht="13.5" customHeight="1" x14ac:dyDescent="0.2">
      <c r="A22" s="47" t="s">
        <v>161</v>
      </c>
      <c r="B22" s="119">
        <v>402</v>
      </c>
      <c r="C22" s="119">
        <v>1635</v>
      </c>
      <c r="D22" s="58">
        <v>2424.0238026900001</v>
      </c>
      <c r="E22" s="119">
        <v>2523.41498594</v>
      </c>
      <c r="F22" s="119">
        <v>372.49999571000001</v>
      </c>
      <c r="G22" s="119">
        <v>301.84582926000002</v>
      </c>
      <c r="H22" s="119">
        <v>4486.4198857299998</v>
      </c>
      <c r="I22" s="230">
        <v>370.39500421000002</v>
      </c>
      <c r="J22" s="119">
        <v>299.69746726</v>
      </c>
      <c r="K22" s="119">
        <v>4295.4232451400003</v>
      </c>
      <c r="M22" s="8"/>
    </row>
    <row r="23" spans="1:13" x14ac:dyDescent="0.2">
      <c r="A23" s="49" t="s">
        <v>20</v>
      </c>
      <c r="B23" s="150">
        <v>6517</v>
      </c>
      <c r="C23" s="150">
        <v>28638</v>
      </c>
      <c r="D23" s="67">
        <v>11981.937490875658</v>
      </c>
      <c r="E23" s="67">
        <f>SUM(E5:E22)</f>
        <v>21952.45733602504</v>
      </c>
      <c r="F23" s="67">
        <v>4641.338600510001</v>
      </c>
      <c r="G23" s="67">
        <v>1698.5662530490642</v>
      </c>
      <c r="H23" s="67">
        <v>10552.923071838159</v>
      </c>
      <c r="I23" s="231">
        <v>4598.8238667044079</v>
      </c>
      <c r="J23" s="67">
        <v>4275.1285757747319</v>
      </c>
      <c r="K23" s="67">
        <v>8963.6155113422265</v>
      </c>
      <c r="M23" s="8"/>
    </row>
    <row r="24" spans="1:13" x14ac:dyDescent="0.2">
      <c r="A24" s="47" t="s">
        <v>62</v>
      </c>
      <c r="B24" s="119">
        <v>-3665</v>
      </c>
      <c r="C24" s="119">
        <v>1754</v>
      </c>
      <c r="D24" s="58">
        <v>9534.81398273999</v>
      </c>
      <c r="E24" s="119">
        <v>4237.3584939800003</v>
      </c>
      <c r="F24" s="119">
        <v>-934.10056239999994</v>
      </c>
      <c r="G24" s="119">
        <v>-1656.73052166</v>
      </c>
      <c r="H24" s="119">
        <v>-4385.17067572</v>
      </c>
      <c r="I24" s="230">
        <v>-920.95277439999995</v>
      </c>
      <c r="J24" s="119">
        <v>-1603.84046896</v>
      </c>
      <c r="K24" s="119">
        <v>-4442.1962144400004</v>
      </c>
      <c r="M24" s="8"/>
    </row>
    <row r="25" spans="1:13" s="3" customFormat="1" ht="12" customHeight="1" x14ac:dyDescent="0.2">
      <c r="A25" s="47" t="s">
        <v>63</v>
      </c>
      <c r="B25" s="119">
        <v>7983</v>
      </c>
      <c r="C25" s="119">
        <v>3017</v>
      </c>
      <c r="D25" s="325">
        <v>4130.3957276400297</v>
      </c>
      <c r="E25" s="119">
        <v>1950.8415593699999</v>
      </c>
      <c r="F25" s="119">
        <v>213.41625016</v>
      </c>
      <c r="G25" s="119">
        <v>-921.82165774999999</v>
      </c>
      <c r="H25" s="119">
        <v>670.38309278999998</v>
      </c>
      <c r="I25" s="230">
        <v>171.96527581999999</v>
      </c>
      <c r="J25" s="119">
        <v>-966.21541440999999</v>
      </c>
      <c r="K25" s="119">
        <v>-1092.676594</v>
      </c>
      <c r="M25" s="8"/>
    </row>
    <row r="26" spans="1:13" ht="12.75" customHeight="1" x14ac:dyDescent="0.2">
      <c r="A26" s="47" t="s">
        <v>64</v>
      </c>
      <c r="B26" s="119">
        <v>7106</v>
      </c>
      <c r="C26" s="119">
        <v>8098</v>
      </c>
      <c r="D26" s="325">
        <v>12329.689375100001</v>
      </c>
      <c r="E26" s="119">
        <v>-6993.9432373400005</v>
      </c>
      <c r="F26" s="119">
        <v>-748.57513262999998</v>
      </c>
      <c r="G26" s="119">
        <v>1375.3081351200001</v>
      </c>
      <c r="H26" s="119">
        <v>8505.2947573599995</v>
      </c>
      <c r="I26" s="230">
        <v>-656.05055800000002</v>
      </c>
      <c r="J26" s="119">
        <v>1697.03781835</v>
      </c>
      <c r="K26" s="119">
        <v>7210.60370857</v>
      </c>
      <c r="M26" s="8"/>
    </row>
    <row r="27" spans="1:13" ht="12" customHeight="1" x14ac:dyDescent="0.2">
      <c r="A27" s="47" t="s">
        <v>241</v>
      </c>
      <c r="B27" s="119">
        <v>-14</v>
      </c>
      <c r="C27" s="119">
        <v>-10</v>
      </c>
      <c r="D27" s="325">
        <v>0</v>
      </c>
      <c r="E27" s="119">
        <v>0</v>
      </c>
      <c r="F27" s="119">
        <v>-0.38768000000000002</v>
      </c>
      <c r="G27" s="119">
        <v>-0.68474000000000002</v>
      </c>
      <c r="H27" s="119">
        <v>-1.0724199999999999</v>
      </c>
      <c r="I27" s="230">
        <v>-0.38768000000000002</v>
      </c>
      <c r="J27" s="119">
        <v>-0.68474000000000002</v>
      </c>
      <c r="K27" s="119">
        <v>-1.0724199999999999</v>
      </c>
      <c r="M27" s="8"/>
    </row>
    <row r="28" spans="1:13" x14ac:dyDescent="0.2">
      <c r="A28" s="49" t="s">
        <v>21</v>
      </c>
      <c r="B28" s="150">
        <v>11410</v>
      </c>
      <c r="C28" s="150">
        <v>12859</v>
      </c>
      <c r="D28" s="67">
        <v>25994.899085480021</v>
      </c>
      <c r="E28" s="150">
        <f>SUM(E24:E27)</f>
        <v>-805.74318399000003</v>
      </c>
      <c r="F28" s="150">
        <v>-1469.64712487</v>
      </c>
      <c r="G28" s="150">
        <v>-1203.9287842899998</v>
      </c>
      <c r="H28" s="150">
        <v>4789.434754429999</v>
      </c>
      <c r="I28" s="232">
        <v>-1405.4257365800001</v>
      </c>
      <c r="J28" s="150">
        <v>-873.7028050199998</v>
      </c>
      <c r="K28" s="150">
        <v>1674.6584801299991</v>
      </c>
      <c r="M28" s="8"/>
    </row>
    <row r="29" spans="1:13" ht="13.5" customHeight="1" x14ac:dyDescent="0.2">
      <c r="A29" s="47" t="s">
        <v>236</v>
      </c>
      <c r="B29" s="119">
        <v>2179</v>
      </c>
      <c r="C29" s="119">
        <v>-287</v>
      </c>
      <c r="D29" s="58">
        <v>-7326.5405442088722</v>
      </c>
      <c r="E29" s="119">
        <v>3763.9875257382341</v>
      </c>
      <c r="F29" s="119">
        <v>-118.09397783046251</v>
      </c>
      <c r="G29" s="119">
        <v>2222.2446228147519</v>
      </c>
      <c r="H29" s="119">
        <v>2484.6575321878577</v>
      </c>
      <c r="I29" s="230">
        <v>-159.78534392695983</v>
      </c>
      <c r="J29" s="119">
        <v>2268.6193611134136</v>
      </c>
      <c r="K29" s="119">
        <v>2825.6311091288349</v>
      </c>
      <c r="M29" s="8"/>
    </row>
    <row r="30" spans="1:13" s="3" customFormat="1" x14ac:dyDescent="0.2">
      <c r="A30" s="47" t="s">
        <v>237</v>
      </c>
      <c r="B30" s="119">
        <v>10529</v>
      </c>
      <c r="C30" s="119">
        <v>-4259</v>
      </c>
      <c r="D30" s="58">
        <v>-12347.115314796143</v>
      </c>
      <c r="E30" s="119">
        <v>-4623.3500259045804</v>
      </c>
      <c r="F30" s="119">
        <v>-2181.2383367431089</v>
      </c>
      <c r="G30" s="119">
        <v>592.56673782496716</v>
      </c>
      <c r="H30" s="119">
        <v>2330.0333543679726</v>
      </c>
      <c r="I30" s="230">
        <v>-1830.1198260973058</v>
      </c>
      <c r="J30" s="119">
        <v>814.69732438611959</v>
      </c>
      <c r="K30" s="119">
        <v>3954.2453692287104</v>
      </c>
      <c r="M30" s="8"/>
    </row>
    <row r="31" spans="1:13" s="3" customFormat="1" x14ac:dyDescent="0.2">
      <c r="A31" s="47" t="s">
        <v>238</v>
      </c>
      <c r="B31" s="119">
        <v>-7872</v>
      </c>
      <c r="C31" s="119">
        <v>7846</v>
      </c>
      <c r="D31" s="58">
        <v>-10231.903866020866</v>
      </c>
      <c r="E31" s="119">
        <v>11182.586555599264</v>
      </c>
      <c r="F31" s="119">
        <v>210.36609233943287</v>
      </c>
      <c r="G31" s="119">
        <v>-11.601429654462569</v>
      </c>
      <c r="H31" s="119">
        <v>-946.45303574925367</v>
      </c>
      <c r="I31" s="230">
        <v>-205.04624057085519</v>
      </c>
      <c r="J31" s="119">
        <v>-80.590879834090117</v>
      </c>
      <c r="K31" s="119">
        <v>-953.89397598373625</v>
      </c>
      <c r="M31" s="8"/>
    </row>
    <row r="32" spans="1:13" s="3" customFormat="1" x14ac:dyDescent="0.2">
      <c r="A32" s="47" t="s">
        <v>239</v>
      </c>
      <c r="B32" s="119">
        <v>11256</v>
      </c>
      <c r="C32" s="119">
        <v>423</v>
      </c>
      <c r="D32" s="58">
        <v>-3659.0271411499998</v>
      </c>
      <c r="E32" s="119">
        <v>-2706.5771295499999</v>
      </c>
      <c r="F32" s="119">
        <v>-1339.3428394099999</v>
      </c>
      <c r="G32" s="119">
        <v>-479.19837174000003</v>
      </c>
      <c r="H32" s="119">
        <v>1008.75347198</v>
      </c>
      <c r="I32" s="230">
        <v>-1538.37098941</v>
      </c>
      <c r="J32" s="119">
        <v>-622.73531119999996</v>
      </c>
      <c r="K32" s="119">
        <v>855.74352976</v>
      </c>
      <c r="M32" s="8"/>
    </row>
    <row r="33" spans="1:13" s="3" customFormat="1" ht="12" customHeight="1" x14ac:dyDescent="0.2">
      <c r="A33" s="47" t="s">
        <v>240</v>
      </c>
      <c r="B33" s="119">
        <v>286</v>
      </c>
      <c r="C33" s="119">
        <v>-474</v>
      </c>
      <c r="D33" s="58">
        <v>689.85113608533447</v>
      </c>
      <c r="E33" s="119">
        <v>-757.05481509000003</v>
      </c>
      <c r="F33" s="119">
        <v>-27.272492509999999</v>
      </c>
      <c r="G33" s="119">
        <v>-196.43557619000001</v>
      </c>
      <c r="H33" s="119">
        <v>-1067.3465633200001</v>
      </c>
      <c r="I33" s="230">
        <v>-27.278665310000001</v>
      </c>
      <c r="J33" s="119">
        <v>-81.002285450000002</v>
      </c>
      <c r="K33" s="119">
        <v>250.65702569000001</v>
      </c>
      <c r="M33" s="8"/>
    </row>
    <row r="34" spans="1:13" s="3" customFormat="1" ht="12.75" customHeight="1" x14ac:dyDescent="0.2">
      <c r="A34" s="47" t="s">
        <v>242</v>
      </c>
      <c r="B34" s="119">
        <v>-233</v>
      </c>
      <c r="C34" s="119">
        <v>1057</v>
      </c>
      <c r="D34" s="58">
        <v>486.35601717999998</v>
      </c>
      <c r="E34" s="119">
        <v>-1815.3489900100001</v>
      </c>
      <c r="F34" s="119">
        <v>117.01517074</v>
      </c>
      <c r="G34" s="119">
        <v>125.69700555</v>
      </c>
      <c r="H34" s="119">
        <v>1216.0282204800001</v>
      </c>
      <c r="I34" s="230">
        <v>117.88557414</v>
      </c>
      <c r="J34" s="119">
        <v>197.75248647000001</v>
      </c>
      <c r="K34" s="119">
        <v>1510.9605697699999</v>
      </c>
      <c r="M34" s="8"/>
    </row>
    <row r="35" spans="1:13" s="3" customFormat="1" x14ac:dyDescent="0.2">
      <c r="A35" s="49" t="s">
        <v>22</v>
      </c>
      <c r="B35" s="150">
        <v>16145</v>
      </c>
      <c r="C35" s="150">
        <v>4306</v>
      </c>
      <c r="D35" s="67">
        <v>-32388.379712910544</v>
      </c>
      <c r="E35" s="150">
        <f>SUM(E29:E34)</f>
        <v>5044.2431207829177</v>
      </c>
      <c r="F35" s="150">
        <v>-3338.5663834141387</v>
      </c>
      <c r="G35" s="150">
        <v>2253.2729886052566</v>
      </c>
      <c r="H35" s="150">
        <v>5025.6729799465775</v>
      </c>
      <c r="I35" s="232">
        <v>-3642.7154911751209</v>
      </c>
      <c r="J35" s="150">
        <v>2496.7406954854432</v>
      </c>
      <c r="K35" s="150">
        <v>8443.3436275938093</v>
      </c>
      <c r="M35" s="8"/>
    </row>
    <row r="36" spans="1:13" s="3" customFormat="1" x14ac:dyDescent="0.2">
      <c r="A36" s="50" t="s">
        <v>49</v>
      </c>
      <c r="B36" s="73">
        <v>59</v>
      </c>
      <c r="C36" s="73">
        <v>4</v>
      </c>
      <c r="D36" s="65">
        <v>-50.000453</v>
      </c>
      <c r="E36" s="73">
        <v>-23.283550999999999</v>
      </c>
      <c r="F36" s="73">
        <v>0</v>
      </c>
      <c r="G36" s="73">
        <v>0</v>
      </c>
      <c r="H36" s="73">
        <v>2.9031729999999998</v>
      </c>
      <c r="I36" s="229">
        <v>0</v>
      </c>
      <c r="J36" s="73">
        <v>0</v>
      </c>
      <c r="K36" s="73">
        <v>2.9031729999999998</v>
      </c>
      <c r="M36" s="8"/>
    </row>
    <row r="37" spans="1:13" x14ac:dyDescent="0.2">
      <c r="A37" s="51" t="s">
        <v>146</v>
      </c>
      <c r="B37" s="73">
        <v>-9</v>
      </c>
      <c r="C37" s="73">
        <v>311</v>
      </c>
      <c r="D37" s="65">
        <v>2035.1196098999999</v>
      </c>
      <c r="E37" s="73">
        <v>107.35778358</v>
      </c>
      <c r="F37" s="73">
        <v>22.191364459999999</v>
      </c>
      <c r="G37" s="73">
        <v>13.295378749999999</v>
      </c>
      <c r="H37" s="73">
        <v>-278.35860460999999</v>
      </c>
      <c r="I37" s="229">
        <v>22.19136546</v>
      </c>
      <c r="J37" s="73">
        <v>14.36243075</v>
      </c>
      <c r="K37" s="73">
        <v>-175.75758837000001</v>
      </c>
      <c r="M37" s="8"/>
    </row>
    <row r="38" spans="1:13" x14ac:dyDescent="0.2">
      <c r="A38" s="149" t="s">
        <v>228</v>
      </c>
      <c r="B38" s="119"/>
      <c r="C38" s="119"/>
      <c r="D38" s="58"/>
      <c r="E38" s="119">
        <v>6223.4786794499996</v>
      </c>
      <c r="F38" s="119">
        <v>1425.9410815197652</v>
      </c>
      <c r="G38" s="119">
        <v>1534.01987098427</v>
      </c>
      <c r="H38" s="119">
        <v>12124.787665088148</v>
      </c>
      <c r="I38" s="230">
        <v>1210.4552585311317</v>
      </c>
      <c r="J38" s="119">
        <v>1452.5238391318369</v>
      </c>
      <c r="K38" s="119">
        <v>11202.811473014737</v>
      </c>
      <c r="M38" s="8"/>
    </row>
    <row r="39" spans="1:13" x14ac:dyDescent="0.2">
      <c r="A39" s="149" t="s">
        <v>229</v>
      </c>
      <c r="B39" s="119"/>
      <c r="C39" s="119"/>
      <c r="D39" s="58"/>
      <c r="E39" s="119">
        <v>980.18225969999003</v>
      </c>
      <c r="F39" s="119">
        <v>94.021906979999997</v>
      </c>
      <c r="G39" s="119">
        <v>85.419981669999999</v>
      </c>
      <c r="H39" s="119">
        <v>556.98218211000005</v>
      </c>
      <c r="I39" s="230">
        <v>221.00580592</v>
      </c>
      <c r="J39" s="119">
        <v>183.34685254999999</v>
      </c>
      <c r="K39" s="119">
        <v>656.71797444000003</v>
      </c>
      <c r="M39" s="8"/>
    </row>
    <row r="40" spans="1:13" x14ac:dyDescent="0.2">
      <c r="A40" s="149" t="s">
        <v>230</v>
      </c>
      <c r="B40" s="119"/>
      <c r="C40" s="119"/>
      <c r="D40" s="58"/>
      <c r="E40" s="119">
        <v>1109.1607742799999</v>
      </c>
      <c r="F40" s="119">
        <v>244.70401652999999</v>
      </c>
      <c r="G40" s="119">
        <v>298.50862431000002</v>
      </c>
      <c r="H40" s="119">
        <v>1731.5219261100001</v>
      </c>
      <c r="I40" s="230">
        <v>244.70401655000001</v>
      </c>
      <c r="J40" s="119">
        <v>298.50862433999998</v>
      </c>
      <c r="K40" s="119">
        <v>1731.52192614</v>
      </c>
      <c r="M40" s="8"/>
    </row>
    <row r="41" spans="1:13" x14ac:dyDescent="0.2">
      <c r="A41" s="149" t="s">
        <v>231</v>
      </c>
      <c r="B41" s="188"/>
      <c r="C41" s="188"/>
      <c r="D41" s="187"/>
      <c r="E41" s="188">
        <v>2304.9842989200001</v>
      </c>
      <c r="F41" s="188">
        <v>814.59186118000002</v>
      </c>
      <c r="G41" s="188">
        <v>767.07370143000003</v>
      </c>
      <c r="H41" s="188">
        <v>6747.68707576</v>
      </c>
      <c r="I41" s="233">
        <v>814.59186112999998</v>
      </c>
      <c r="J41" s="188">
        <v>767.07370154</v>
      </c>
      <c r="K41" s="188">
        <v>6747.6870755299997</v>
      </c>
      <c r="M41" s="8"/>
    </row>
    <row r="42" spans="1:13" x14ac:dyDescent="0.2">
      <c r="A42" s="51" t="s">
        <v>53</v>
      </c>
      <c r="B42" s="73">
        <v>9494</v>
      </c>
      <c r="C42" s="73">
        <v>11147</v>
      </c>
      <c r="D42" s="65">
        <v>39978.458485760733</v>
      </c>
      <c r="E42" s="73">
        <f>SUM(E38:E41)</f>
        <v>10617.806012349991</v>
      </c>
      <c r="F42" s="73">
        <v>2579.2588662097651</v>
      </c>
      <c r="G42" s="73">
        <v>2685.0221783942698</v>
      </c>
      <c r="H42" s="73">
        <v>21160.978849068149</v>
      </c>
      <c r="I42" s="229">
        <v>2490.7569421311318</v>
      </c>
      <c r="J42" s="73">
        <v>2701.453017561837</v>
      </c>
      <c r="K42" s="73">
        <v>20338.738449124736</v>
      </c>
      <c r="M42" s="8"/>
    </row>
    <row r="43" spans="1:13" x14ac:dyDescent="0.2">
      <c r="A43" s="51" t="s">
        <v>159</v>
      </c>
      <c r="B43" s="73">
        <v>488</v>
      </c>
      <c r="C43" s="73">
        <v>1697</v>
      </c>
      <c r="D43" s="65">
        <v>8897.6167878899996</v>
      </c>
      <c r="E43" s="73">
        <v>2806.1576575899999</v>
      </c>
      <c r="F43" s="73">
        <v>-307.50323350999997</v>
      </c>
      <c r="G43" s="73">
        <v>737.88882193999996</v>
      </c>
      <c r="H43" s="73">
        <v>2402.7658010199998</v>
      </c>
      <c r="I43" s="229">
        <v>182.36220008999999</v>
      </c>
      <c r="J43" s="73">
        <v>222.50188428999999</v>
      </c>
      <c r="K43" s="73">
        <v>1440.0367024499999</v>
      </c>
      <c r="M43" s="8"/>
    </row>
    <row r="44" spans="1:13" x14ac:dyDescent="0.2">
      <c r="A44" s="51" t="s">
        <v>160</v>
      </c>
      <c r="B44" s="73">
        <v>839</v>
      </c>
      <c r="C44" s="73">
        <v>39</v>
      </c>
      <c r="D44" s="65">
        <v>2544.1710603199999</v>
      </c>
      <c r="E44" s="73">
        <v>461.37747250000001</v>
      </c>
      <c r="F44" s="73">
        <v>16.867912</v>
      </c>
      <c r="G44" s="73">
        <v>10.8474</v>
      </c>
      <c r="H44" s="73">
        <v>398.08980294000003</v>
      </c>
      <c r="I44" s="229">
        <v>16.867912</v>
      </c>
      <c r="J44" s="73">
        <v>10.8474</v>
      </c>
      <c r="K44" s="73">
        <v>398.08980294000003</v>
      </c>
    </row>
    <row r="45" spans="1:13" x14ac:dyDescent="0.2">
      <c r="A45" s="51" t="s">
        <v>157</v>
      </c>
      <c r="B45" s="73">
        <v>-907</v>
      </c>
      <c r="C45" s="73">
        <v>113</v>
      </c>
      <c r="D45" s="65">
        <v>2631.6450710511831</v>
      </c>
      <c r="E45" s="73">
        <v>2439.6184416000001</v>
      </c>
      <c r="F45" s="73">
        <v>205.8439501</v>
      </c>
      <c r="G45" s="73">
        <v>326.06599619999997</v>
      </c>
      <c r="H45" s="73">
        <v>2125.5403767399998</v>
      </c>
      <c r="I45" s="229">
        <v>199.845844</v>
      </c>
      <c r="J45" s="73">
        <v>309.41423250000003</v>
      </c>
      <c r="K45" s="73">
        <v>2077.7938569100002</v>
      </c>
    </row>
    <row r="46" spans="1:13" x14ac:dyDescent="0.2">
      <c r="A46" s="127" t="s">
        <v>170</v>
      </c>
      <c r="B46" s="130">
        <v>-10</v>
      </c>
      <c r="C46" s="130">
        <v>-5</v>
      </c>
      <c r="D46" s="129">
        <v>-124.689829</v>
      </c>
      <c r="E46" s="130">
        <v>2021.994919</v>
      </c>
      <c r="F46" s="130">
        <v>0</v>
      </c>
      <c r="G46" s="130">
        <v>0</v>
      </c>
      <c r="H46" s="130">
        <v>55.511080999999997</v>
      </c>
      <c r="I46" s="234">
        <v>0</v>
      </c>
      <c r="J46" s="130">
        <v>0</v>
      </c>
      <c r="K46" s="130">
        <v>0</v>
      </c>
    </row>
    <row r="47" spans="1:13" x14ac:dyDescent="0.2">
      <c r="A47" s="74" t="s">
        <v>140</v>
      </c>
      <c r="B47" s="151">
        <v>46932</v>
      </c>
      <c r="C47" s="151">
        <v>55552</v>
      </c>
      <c r="D47" s="75">
        <v>62584.044424717031</v>
      </c>
      <c r="E47" s="151">
        <v>47225.713567807958</v>
      </c>
      <c r="F47" s="151">
        <v>2216.7171634356273</v>
      </c>
      <c r="G47" s="151">
        <v>6223.352989788591</v>
      </c>
      <c r="H47" s="151">
        <v>43371.66325028288</v>
      </c>
      <c r="I47" s="235">
        <v>2740.4988720866272</v>
      </c>
      <c r="J47" s="151">
        <v>9067.6062679120132</v>
      </c>
      <c r="K47" s="151">
        <v>40171.491307790769</v>
      </c>
    </row>
    <row r="48" spans="1:13" ht="13.5" thickBot="1" x14ac:dyDescent="0.25">
      <c r="A48" s="1" t="s">
        <v>251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5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K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H24" sqref="H24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5" t="s">
        <v>193</v>
      </c>
      <c r="B1" s="345"/>
      <c r="C1" s="345"/>
      <c r="D1" s="345"/>
      <c r="E1" s="345"/>
      <c r="F1" s="345"/>
      <c r="G1" s="345"/>
      <c r="H1" s="346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260</v>
      </c>
      <c r="H2" s="133" t="s">
        <v>261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46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45</v>
      </c>
      <c r="H6" s="58">
        <v>45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162</v>
      </c>
      <c r="H10" s="58">
        <v>162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4</v>
      </c>
      <c r="H15" s="58">
        <v>4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7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355</v>
      </c>
      <c r="H22" s="67">
        <f>SUM(H4:H21)</f>
        <v>355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29</v>
      </c>
      <c r="H23" s="58">
        <v>30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45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91</v>
      </c>
      <c r="H27" s="67">
        <f>SUM(H23:H26)</f>
        <v>92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39</v>
      </c>
      <c r="H28" s="58">
        <v>39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46</v>
      </c>
      <c r="H29" s="58">
        <v>46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45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180</v>
      </c>
      <c r="H34" s="65">
        <f>SUM(H28:H33)</f>
        <v>180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50</v>
      </c>
      <c r="H37" s="58">
        <v>51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33</v>
      </c>
      <c r="H40" s="58">
        <v>33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124</v>
      </c>
      <c r="H41" s="65">
        <f>SUM(H37:H40)</f>
        <v>125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2</v>
      </c>
      <c r="H45" s="65">
        <v>2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846</v>
      </c>
      <c r="H46" s="70">
        <f>H3+H22+H27+H34+H35+H36+H41+H42+H43+H44+H45</f>
        <v>848</v>
      </c>
    </row>
    <row r="47" spans="1:11" ht="13.5" thickBot="1" x14ac:dyDescent="0.25">
      <c r="A47" s="300" t="s">
        <v>145</v>
      </c>
      <c r="B47" s="300"/>
      <c r="C47" s="301"/>
      <c r="D47" s="301"/>
      <c r="E47" s="301"/>
      <c r="F47" s="301"/>
      <c r="G47" s="301"/>
      <c r="H47" s="298"/>
    </row>
    <row r="48" spans="1:11" x14ac:dyDescent="0.2">
      <c r="A48" s="299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B80"/>
  <sheetViews>
    <sheetView zoomScale="85" zoomScaleNormal="85" workbookViewId="0">
      <selection activeCell="I54" sqref="I54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9.5703125" style="10" customWidth="1"/>
    <col min="10" max="10" width="39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12.85546875" bestFit="1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58" ht="20.25" customHeight="1" x14ac:dyDescent="0.2">
      <c r="A1" s="218" t="s">
        <v>182</v>
      </c>
      <c r="B1" s="218"/>
      <c r="C1" s="218"/>
      <c r="D1" s="218"/>
      <c r="E1" s="217"/>
      <c r="F1" s="217"/>
      <c r="G1" s="217"/>
      <c r="H1" s="217"/>
      <c r="J1" s="347" t="s">
        <v>183</v>
      </c>
      <c r="K1" s="348"/>
      <c r="L1" s="348"/>
      <c r="M1" s="348"/>
      <c r="N1" s="348"/>
      <c r="O1" s="348"/>
      <c r="P1" s="348"/>
      <c r="Q1" s="346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</row>
    <row r="2" spans="1:158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260</v>
      </c>
      <c r="G2" s="137" t="s">
        <v>261</v>
      </c>
      <c r="H2" s="137" t="s">
        <v>244</v>
      </c>
      <c r="J2" s="71" t="s">
        <v>167</v>
      </c>
      <c r="K2" s="72">
        <v>2015</v>
      </c>
      <c r="L2" s="117">
        <v>2016</v>
      </c>
      <c r="M2" s="117">
        <v>2017</v>
      </c>
      <c r="N2" s="137">
        <v>2018</v>
      </c>
      <c r="O2" s="137" t="s">
        <v>260</v>
      </c>
      <c r="P2" s="137" t="s">
        <v>261</v>
      </c>
      <c r="Q2" s="137" t="s">
        <v>244</v>
      </c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</row>
    <row r="3" spans="1:158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0</v>
      </c>
      <c r="G3" s="65">
        <v>0</v>
      </c>
      <c r="H3" s="65">
        <v>1723.7370261999999</v>
      </c>
      <c r="J3" s="90" t="s">
        <v>218</v>
      </c>
      <c r="M3">
        <v>0</v>
      </c>
      <c r="N3" s="157">
        <v>19.27577762</v>
      </c>
      <c r="O3" s="157">
        <v>0</v>
      </c>
      <c r="P3" s="157">
        <v>0</v>
      </c>
      <c r="Q3" s="91">
        <v>20.453448999999999</v>
      </c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</row>
    <row r="4" spans="1:158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58">
        <v>0</v>
      </c>
      <c r="G4" s="325">
        <v>0</v>
      </c>
      <c r="H4" s="325">
        <v>10.99863</v>
      </c>
      <c r="J4" s="90" t="s">
        <v>4</v>
      </c>
      <c r="K4" s="157">
        <v>90.234087000000002</v>
      </c>
      <c r="L4" s="157">
        <v>103</v>
      </c>
      <c r="M4" s="157">
        <v>77.4380563</v>
      </c>
      <c r="N4" s="157">
        <v>106.0686202</v>
      </c>
      <c r="O4" s="157">
        <v>0</v>
      </c>
      <c r="P4" s="91">
        <v>0</v>
      </c>
      <c r="Q4" s="91">
        <v>120.5305501</v>
      </c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</row>
    <row r="5" spans="1:158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325">
        <v>0</v>
      </c>
      <c r="H5" s="325">
        <v>0</v>
      </c>
      <c r="J5" s="90" t="s">
        <v>28</v>
      </c>
      <c r="K5" s="157">
        <v>2.2942149999999999</v>
      </c>
      <c r="L5" s="157">
        <v>8</v>
      </c>
      <c r="M5" s="157"/>
      <c r="N5" s="157">
        <v>0</v>
      </c>
      <c r="O5" s="157">
        <v>0</v>
      </c>
      <c r="P5" s="91">
        <v>0</v>
      </c>
      <c r="Q5" s="91">
        <v>0</v>
      </c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</row>
    <row r="6" spans="1:158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58">
        <v>0</v>
      </c>
      <c r="G6" s="325">
        <v>0</v>
      </c>
      <c r="H6" s="325">
        <v>739.64977669999996</v>
      </c>
      <c r="J6" s="165" t="s">
        <v>211</v>
      </c>
      <c r="M6" s="157">
        <v>27.721057999999999</v>
      </c>
      <c r="N6" s="157">
        <v>0</v>
      </c>
      <c r="O6" s="157">
        <v>0</v>
      </c>
      <c r="P6" s="91">
        <v>0</v>
      </c>
      <c r="Q6" s="91">
        <v>0</v>
      </c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</row>
    <row r="7" spans="1:158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58">
        <v>0</v>
      </c>
      <c r="G7" s="325">
        <v>0</v>
      </c>
      <c r="H7" s="325">
        <v>64.5383195</v>
      </c>
      <c r="J7" s="90" t="s">
        <v>5</v>
      </c>
      <c r="K7" s="157">
        <v>2209.5706009999999</v>
      </c>
      <c r="L7" s="157">
        <v>2827</v>
      </c>
      <c r="M7" s="157">
        <v>1875.6078127000001</v>
      </c>
      <c r="N7" s="157">
        <v>3908.4660351100001</v>
      </c>
      <c r="O7" s="157">
        <v>0</v>
      </c>
      <c r="P7" s="91">
        <v>0</v>
      </c>
      <c r="Q7" s="91">
        <v>1047.0436016000001</v>
      </c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</row>
    <row r="8" spans="1:158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58">
        <v>0</v>
      </c>
      <c r="G8" s="325">
        <v>0</v>
      </c>
      <c r="H8" s="325">
        <v>581.09823359999996</v>
      </c>
      <c r="J8" s="90" t="s">
        <v>148</v>
      </c>
      <c r="K8" s="157">
        <v>25.084599000000001</v>
      </c>
      <c r="L8" s="157">
        <v>46</v>
      </c>
      <c r="M8" s="157">
        <v>91.600043099999994</v>
      </c>
      <c r="N8" s="157">
        <v>83.284770099999989</v>
      </c>
      <c r="O8" s="157">
        <v>0</v>
      </c>
      <c r="P8" s="91">
        <v>0</v>
      </c>
      <c r="Q8" s="91">
        <v>0</v>
      </c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</row>
    <row r="9" spans="1:158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58">
        <v>0</v>
      </c>
      <c r="G9" s="325">
        <v>0</v>
      </c>
      <c r="H9" s="325">
        <v>266.4910471</v>
      </c>
      <c r="J9" s="90" t="s">
        <v>30</v>
      </c>
      <c r="K9" s="157">
        <v>182.11189400000001</v>
      </c>
      <c r="L9" s="157">
        <v>257</v>
      </c>
      <c r="M9" s="157">
        <v>200.969345</v>
      </c>
      <c r="N9" s="157">
        <v>254.35453899999999</v>
      </c>
      <c r="O9" s="157">
        <v>0</v>
      </c>
      <c r="P9" s="91">
        <v>0</v>
      </c>
      <c r="Q9" s="91">
        <v>576.690966</v>
      </c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</row>
    <row r="10" spans="1:158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58">
        <v>0</v>
      </c>
      <c r="G10" s="325">
        <v>1.4397359999999999</v>
      </c>
      <c r="H10" s="325">
        <v>7681.7054463799996</v>
      </c>
      <c r="J10" s="90" t="s">
        <v>187</v>
      </c>
      <c r="K10" s="157">
        <v>455.43793599999998</v>
      </c>
      <c r="L10" s="157">
        <v>644</v>
      </c>
      <c r="M10" s="157">
        <v>307.90923049999998</v>
      </c>
      <c r="N10" s="157">
        <v>891.73726739999995</v>
      </c>
      <c r="O10" s="157">
        <v>0</v>
      </c>
      <c r="P10" s="91">
        <v>0</v>
      </c>
      <c r="Q10" s="91">
        <v>391.01909619999998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</row>
    <row r="11" spans="1:158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58">
        <v>0</v>
      </c>
      <c r="G11" s="325">
        <v>0</v>
      </c>
      <c r="H11" s="325">
        <v>160.71370920000001</v>
      </c>
      <c r="J11" s="90" t="s">
        <v>6</v>
      </c>
      <c r="K11" s="157">
        <v>5071.6470499999996</v>
      </c>
      <c r="L11" s="157">
        <v>11078</v>
      </c>
      <c r="M11" s="157">
        <v>6203.9946461500003</v>
      </c>
      <c r="N11" s="157">
        <v>11460.456447750001</v>
      </c>
      <c r="O11" s="157">
        <v>0</v>
      </c>
      <c r="P11" s="91">
        <v>0</v>
      </c>
      <c r="Q11" s="91">
        <v>4856.0274811999998</v>
      </c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</row>
    <row r="12" spans="1:158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58">
        <v>0</v>
      </c>
      <c r="G12" s="325">
        <v>0</v>
      </c>
      <c r="H12" s="325">
        <v>61.446460799999997</v>
      </c>
      <c r="J12" s="136" t="s">
        <v>217</v>
      </c>
      <c r="M12">
        <v>0</v>
      </c>
      <c r="N12" s="157">
        <v>0</v>
      </c>
      <c r="O12" s="157">
        <v>0</v>
      </c>
      <c r="P12">
        <v>0</v>
      </c>
      <c r="Q12" s="91">
        <v>0</v>
      </c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09"/>
      <c r="CD12" s="209"/>
      <c r="CE12" s="209"/>
      <c r="CF12" s="209"/>
      <c r="CG12" s="209"/>
      <c r="CH12" s="209"/>
      <c r="CI12" s="209"/>
      <c r="CJ12" s="209"/>
      <c r="CK12" s="209"/>
      <c r="CL12" s="209"/>
      <c r="CM12" s="209"/>
      <c r="CN12" s="209"/>
      <c r="CO12" s="209"/>
      <c r="CP12" s="209"/>
      <c r="CQ12" s="209"/>
      <c r="CR12" s="209"/>
      <c r="CS12" s="209"/>
      <c r="CT12" s="209"/>
      <c r="CU12" s="209"/>
      <c r="CV12" s="209"/>
      <c r="CW12" s="209"/>
      <c r="CX12" s="209"/>
      <c r="CY12" s="209"/>
      <c r="CZ12" s="209"/>
      <c r="DA12" s="209"/>
      <c r="DB12" s="209"/>
      <c r="DC12" s="209"/>
      <c r="DD12" s="209"/>
      <c r="DE12" s="209"/>
      <c r="DF12" s="209"/>
      <c r="DG12" s="209"/>
      <c r="DH12" s="209"/>
      <c r="DI12" s="209"/>
      <c r="DJ12" s="209"/>
      <c r="DK12" s="209"/>
      <c r="DL12" s="209"/>
      <c r="DM12" s="209"/>
      <c r="DN12" s="209"/>
      <c r="DO12" s="209"/>
      <c r="DP12" s="209"/>
      <c r="DQ12" s="209"/>
      <c r="DR12" s="209"/>
      <c r="DS12" s="209"/>
      <c r="DT12" s="209"/>
      <c r="DU12" s="209"/>
      <c r="DV12" s="209"/>
      <c r="DW12" s="209"/>
      <c r="DX12" s="209"/>
      <c r="DY12" s="209"/>
      <c r="DZ12" s="209"/>
      <c r="EA12" s="209"/>
      <c r="EB12" s="209"/>
      <c r="EC12" s="209"/>
      <c r="ED12" s="209"/>
      <c r="EE12" s="209"/>
      <c r="EF12" s="209"/>
      <c r="EG12" s="209"/>
      <c r="EH12" s="209"/>
      <c r="EI12" s="209"/>
      <c r="EJ12" s="209"/>
      <c r="EK12" s="209"/>
      <c r="EL12" s="209"/>
      <c r="EM12" s="209"/>
      <c r="EN12" s="209"/>
      <c r="EO12" s="209"/>
      <c r="EP12" s="209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</row>
    <row r="13" spans="1:158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58">
        <v>0</v>
      </c>
      <c r="G13" s="325">
        <v>0</v>
      </c>
      <c r="H13" s="325">
        <v>116.639843</v>
      </c>
      <c r="J13" s="90" t="s">
        <v>152</v>
      </c>
      <c r="K13" s="157">
        <v>108.91398100000001</v>
      </c>
      <c r="L13" s="157">
        <v>120</v>
      </c>
      <c r="M13" s="157">
        <v>91.734298999999993</v>
      </c>
      <c r="N13" s="157">
        <v>262.85804100000001</v>
      </c>
      <c r="O13" s="157">
        <v>0</v>
      </c>
      <c r="P13" s="91">
        <v>0</v>
      </c>
      <c r="Q13" s="157">
        <v>113.810687</v>
      </c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09"/>
      <c r="BN13" s="209"/>
      <c r="BO13" s="209"/>
      <c r="BP13" s="209"/>
      <c r="BQ13" s="209"/>
      <c r="BR13" s="209"/>
      <c r="BS13" s="209"/>
      <c r="BT13" s="209"/>
      <c r="BU13" s="209"/>
      <c r="BV13" s="209"/>
      <c r="BW13" s="209"/>
      <c r="BX13" s="209"/>
      <c r="BY13" s="209"/>
      <c r="BZ13" s="209"/>
      <c r="CA13" s="209"/>
      <c r="CB13" s="209"/>
      <c r="CC13" s="209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09"/>
      <c r="EA13" s="209"/>
      <c r="EB13" s="209"/>
      <c r="EC13" s="209"/>
      <c r="ED13" s="209"/>
      <c r="EE13" s="209"/>
      <c r="EF13" s="209"/>
      <c r="EG13" s="209"/>
      <c r="EH13" s="209"/>
      <c r="EI13" s="209"/>
      <c r="EJ13" s="209"/>
      <c r="EK13" s="209"/>
      <c r="EL13" s="209"/>
      <c r="EM13" s="209"/>
      <c r="EN13" s="209"/>
      <c r="EO13" s="209"/>
      <c r="EP13" s="209"/>
      <c r="EQ13" s="209"/>
      <c r="ER13" s="209"/>
      <c r="ES13" s="209"/>
      <c r="ET13" s="209"/>
      <c r="EU13" s="209"/>
      <c r="EV13" s="209"/>
      <c r="EW13" s="209"/>
      <c r="EX13" s="209"/>
      <c r="EY13" s="209"/>
      <c r="EZ13" s="209"/>
      <c r="FA13" s="209"/>
      <c r="FB13" s="209"/>
    </row>
    <row r="14" spans="1:158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58">
        <v>0</v>
      </c>
      <c r="G14" s="325">
        <v>0</v>
      </c>
      <c r="H14" s="325">
        <v>62.2161069</v>
      </c>
      <c r="J14" s="90" t="s">
        <v>25</v>
      </c>
      <c r="K14" s="157">
        <v>70.675200000000004</v>
      </c>
      <c r="L14" s="157">
        <v>82</v>
      </c>
      <c r="M14" s="157">
        <v>108.400031</v>
      </c>
      <c r="N14" s="157">
        <v>109.680708</v>
      </c>
      <c r="O14" s="157">
        <v>0</v>
      </c>
      <c r="P14" s="91">
        <v>0</v>
      </c>
      <c r="Q14" s="91">
        <v>29.800239999999999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09"/>
      <c r="CI14" s="209"/>
      <c r="CJ14" s="209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09"/>
      <c r="EA14" s="209"/>
      <c r="EB14" s="209"/>
      <c r="EC14" s="209"/>
      <c r="ED14" s="209"/>
      <c r="EE14" s="209"/>
      <c r="EF14" s="209"/>
      <c r="EG14" s="209"/>
      <c r="EH14" s="209"/>
      <c r="EI14" s="209"/>
      <c r="EJ14" s="209"/>
      <c r="EK14" s="209"/>
      <c r="EL14" s="209"/>
      <c r="EM14" s="209"/>
      <c r="EN14" s="209"/>
      <c r="EO14" s="209"/>
      <c r="EP14" s="209"/>
      <c r="EQ14" s="209"/>
      <c r="ER14" s="209"/>
      <c r="ES14" s="209"/>
      <c r="ET14" s="209"/>
      <c r="EU14" s="209"/>
      <c r="EV14" s="209"/>
      <c r="EW14" s="209"/>
      <c r="EX14" s="209"/>
      <c r="EY14" s="209"/>
      <c r="EZ14" s="209"/>
      <c r="FA14" s="209"/>
      <c r="FB14" s="209"/>
    </row>
    <row r="15" spans="1:158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58">
        <v>0</v>
      </c>
      <c r="G15" s="325">
        <v>0</v>
      </c>
      <c r="H15" s="325">
        <v>20.307880900000001</v>
      </c>
      <c r="J15" s="90" t="s">
        <v>235</v>
      </c>
      <c r="K15" s="157"/>
      <c r="L15" s="157"/>
      <c r="M15" s="157"/>
      <c r="N15" s="157">
        <v>0</v>
      </c>
      <c r="O15" s="157">
        <v>0</v>
      </c>
      <c r="P15" s="91">
        <v>0</v>
      </c>
      <c r="Q15" s="91">
        <v>0</v>
      </c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09"/>
      <c r="CI15" s="209"/>
      <c r="CJ15" s="209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09"/>
      <c r="EO15" s="209"/>
      <c r="EP15" s="209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</row>
    <row r="16" spans="1:158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58">
        <v>0</v>
      </c>
      <c r="G16" s="325">
        <v>0</v>
      </c>
      <c r="H16" s="325">
        <v>13.506864</v>
      </c>
      <c r="J16" s="90" t="s">
        <v>184</v>
      </c>
      <c r="K16" s="157">
        <v>0</v>
      </c>
      <c r="L16" s="157">
        <v>8</v>
      </c>
      <c r="M16" s="157">
        <v>3.6880250000000001</v>
      </c>
      <c r="N16" s="157">
        <v>11.363256</v>
      </c>
      <c r="O16" s="157">
        <v>0</v>
      </c>
      <c r="P16" s="91">
        <v>0</v>
      </c>
      <c r="Q16" s="91">
        <v>18.527557999999999</v>
      </c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09"/>
      <c r="CI16" s="209"/>
      <c r="CJ16" s="209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09"/>
      <c r="EO16" s="209"/>
      <c r="EP16" s="209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</row>
    <row r="17" spans="1:158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58">
        <v>0</v>
      </c>
      <c r="G17" s="325">
        <v>0</v>
      </c>
      <c r="H17" s="325">
        <v>1306.42615</v>
      </c>
      <c r="J17" s="90" t="s">
        <v>7</v>
      </c>
      <c r="K17" s="157">
        <v>330.505315</v>
      </c>
      <c r="L17" s="157">
        <v>400</v>
      </c>
      <c r="M17" s="157">
        <v>286.06176499999998</v>
      </c>
      <c r="N17" s="157">
        <v>564.34682199999997</v>
      </c>
      <c r="O17" s="157">
        <v>0</v>
      </c>
      <c r="P17" s="91">
        <v>0</v>
      </c>
      <c r="Q17" s="91">
        <v>412.90492399999999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  <c r="BI17" s="209"/>
      <c r="BJ17" s="209"/>
      <c r="BK17" s="209"/>
      <c r="BL17" s="209"/>
      <c r="BM17" s="209"/>
      <c r="BN17" s="209"/>
      <c r="BO17" s="209"/>
      <c r="BP17" s="209"/>
      <c r="BQ17" s="209"/>
      <c r="BR17" s="209"/>
      <c r="BS17" s="209"/>
      <c r="BT17" s="209"/>
      <c r="BU17" s="209"/>
      <c r="BV17" s="209"/>
      <c r="BW17" s="209"/>
      <c r="BX17" s="209"/>
      <c r="BY17" s="209"/>
      <c r="BZ17" s="209"/>
      <c r="CA17" s="209"/>
      <c r="CB17" s="209"/>
      <c r="CC17" s="209"/>
      <c r="CD17" s="209"/>
      <c r="CE17" s="209"/>
      <c r="CF17" s="209"/>
      <c r="CG17" s="209"/>
      <c r="CH17" s="209"/>
      <c r="CI17" s="209"/>
      <c r="CJ17" s="209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09"/>
      <c r="EO17" s="209"/>
      <c r="EP17" s="209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</row>
    <row r="18" spans="1:158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58">
        <v>0</v>
      </c>
      <c r="G18" s="325">
        <v>0</v>
      </c>
      <c r="H18" s="325">
        <v>53.240101199999998</v>
      </c>
      <c r="J18" s="90" t="s">
        <v>54</v>
      </c>
      <c r="K18" s="157">
        <v>27.912237999999999</v>
      </c>
      <c r="L18" s="157">
        <v>2</v>
      </c>
      <c r="M18" s="157">
        <v>13.2761882</v>
      </c>
      <c r="N18" s="157">
        <v>21.986821600000003</v>
      </c>
      <c r="O18" s="157">
        <v>0</v>
      </c>
      <c r="P18" s="91">
        <v>0</v>
      </c>
      <c r="Q18" s="91">
        <v>1.6576105999999999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  <c r="BI18" s="209"/>
      <c r="BJ18" s="209"/>
      <c r="BK18" s="209"/>
      <c r="BL18" s="209"/>
      <c r="BM18" s="209"/>
      <c r="BN18" s="209"/>
      <c r="BO18" s="209"/>
      <c r="BP18" s="209"/>
      <c r="BQ18" s="209"/>
      <c r="BR18" s="209"/>
      <c r="BS18" s="209"/>
      <c r="BT18" s="209"/>
      <c r="BU18" s="209"/>
      <c r="BV18" s="209"/>
      <c r="BW18" s="209"/>
      <c r="BX18" s="209"/>
      <c r="BY18" s="209"/>
      <c r="BZ18" s="209"/>
      <c r="CA18" s="209"/>
      <c r="CB18" s="209"/>
      <c r="CC18" s="209"/>
      <c r="CD18" s="209"/>
      <c r="CE18" s="209"/>
      <c r="CF18" s="209"/>
      <c r="CG18" s="209"/>
      <c r="CH18" s="209"/>
      <c r="CI18" s="209"/>
      <c r="CJ18" s="209"/>
      <c r="CK18" s="209"/>
      <c r="CL18" s="209"/>
      <c r="CM18" s="209"/>
      <c r="CN18" s="209"/>
      <c r="CO18" s="209"/>
      <c r="CP18" s="209"/>
      <c r="CQ18" s="209"/>
      <c r="CR18" s="209"/>
      <c r="CS18" s="209"/>
      <c r="CT18" s="209"/>
      <c r="CU18" s="209"/>
      <c r="CV18" s="209"/>
      <c r="CW18" s="209"/>
      <c r="CX18" s="209"/>
      <c r="CY18" s="209"/>
      <c r="CZ18" s="209"/>
      <c r="DA18" s="209"/>
      <c r="DB18" s="209"/>
      <c r="DC18" s="209"/>
      <c r="DD18" s="209"/>
      <c r="DE18" s="209"/>
      <c r="DF18" s="209"/>
      <c r="DG18" s="209"/>
      <c r="DH18" s="209"/>
      <c r="DI18" s="209"/>
      <c r="DJ18" s="209"/>
      <c r="DK18" s="209"/>
      <c r="DL18" s="209"/>
      <c r="DM18" s="209"/>
      <c r="DN18" s="209"/>
      <c r="DO18" s="209"/>
      <c r="DP18" s="209"/>
      <c r="DQ18" s="209"/>
      <c r="DR18" s="209"/>
      <c r="DS18" s="209"/>
      <c r="DT18" s="209"/>
      <c r="DU18" s="209"/>
      <c r="DV18" s="209"/>
      <c r="DW18" s="209"/>
      <c r="DX18" s="209"/>
      <c r="DY18" s="209"/>
      <c r="DZ18" s="209"/>
      <c r="EA18" s="209"/>
      <c r="EB18" s="209"/>
      <c r="EC18" s="209"/>
      <c r="ED18" s="209"/>
      <c r="EE18" s="209"/>
      <c r="EF18" s="209"/>
      <c r="EG18" s="209"/>
      <c r="EH18" s="209"/>
      <c r="EI18" s="209"/>
      <c r="EJ18" s="209"/>
      <c r="EK18" s="209"/>
      <c r="EL18" s="209"/>
      <c r="EM18" s="209"/>
      <c r="EN18" s="209"/>
      <c r="EO18" s="209"/>
      <c r="EP18" s="209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</row>
    <row r="19" spans="1:158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58">
        <v>0</v>
      </c>
      <c r="G19" s="325">
        <v>0</v>
      </c>
      <c r="H19" s="325">
        <v>128.8614565</v>
      </c>
      <c r="J19" s="136" t="s">
        <v>198</v>
      </c>
      <c r="L19" s="155">
        <v>0</v>
      </c>
      <c r="M19" s="157">
        <v>15.605219999999999</v>
      </c>
      <c r="N19" s="157">
        <v>0</v>
      </c>
      <c r="O19" s="157">
        <v>0</v>
      </c>
      <c r="P19" s="91">
        <v>0</v>
      </c>
      <c r="Q19" s="91">
        <v>0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09"/>
      <c r="CI19" s="209"/>
      <c r="CJ19" s="209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09"/>
      <c r="EA19" s="209"/>
      <c r="EB19" s="209"/>
      <c r="EC19" s="209"/>
      <c r="ED19" s="209"/>
      <c r="EE19" s="209"/>
      <c r="EF19" s="209"/>
      <c r="EG19" s="209"/>
      <c r="EH19" s="209"/>
      <c r="EI19" s="209"/>
      <c r="EJ19" s="209"/>
      <c r="EK19" s="209"/>
      <c r="EL19" s="209"/>
      <c r="EM19" s="209"/>
      <c r="EN19" s="209"/>
      <c r="EO19" s="209"/>
      <c r="EP19" s="209"/>
      <c r="EQ19" s="209"/>
      <c r="ER19" s="209"/>
      <c r="ES19" s="209"/>
      <c r="ET19" s="209"/>
      <c r="EU19" s="209"/>
      <c r="EV19" s="209"/>
      <c r="EW19" s="209"/>
      <c r="EX19" s="209"/>
      <c r="EY19" s="209"/>
      <c r="EZ19" s="209"/>
      <c r="FA19" s="209"/>
      <c r="FB19" s="209"/>
    </row>
    <row r="20" spans="1:158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58">
        <v>0</v>
      </c>
      <c r="G20" s="325">
        <v>0</v>
      </c>
      <c r="H20" s="325">
        <v>8.5153047999999991</v>
      </c>
      <c r="J20" s="90" t="s">
        <v>8</v>
      </c>
      <c r="K20" s="157">
        <v>213.46014299999999</v>
      </c>
      <c r="L20" s="157">
        <v>245</v>
      </c>
      <c r="M20" s="157">
        <v>193.972947</v>
      </c>
      <c r="N20" s="157">
        <v>198.372772</v>
      </c>
      <c r="O20" s="157">
        <v>0</v>
      </c>
      <c r="P20" s="91">
        <v>0</v>
      </c>
      <c r="Q20" s="91">
        <v>216.956076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</row>
    <row r="21" spans="1:158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58">
        <v>0</v>
      </c>
      <c r="G21" s="325">
        <v>0</v>
      </c>
      <c r="H21" s="325">
        <v>665.3142818</v>
      </c>
      <c r="J21" s="90" t="s">
        <v>55</v>
      </c>
      <c r="K21" s="157">
        <v>18.415610999999998</v>
      </c>
      <c r="L21" s="157">
        <v>61</v>
      </c>
      <c r="M21" s="157">
        <v>22.573699999999999</v>
      </c>
      <c r="N21" s="157">
        <v>26.746500000000001</v>
      </c>
      <c r="O21" s="157">
        <v>0</v>
      </c>
      <c r="P21" s="91">
        <v>0</v>
      </c>
      <c r="Q21" s="91">
        <v>13.882400000000001</v>
      </c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09"/>
      <c r="CI21" s="209"/>
      <c r="CJ21" s="209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09"/>
      <c r="ER21" s="209"/>
      <c r="ES21" s="209"/>
      <c r="ET21" s="209"/>
      <c r="EU21" s="209"/>
      <c r="EV21" s="209"/>
      <c r="EW21" s="209"/>
      <c r="EX21" s="209"/>
      <c r="EY21" s="209"/>
      <c r="EZ21" s="209"/>
      <c r="FA21" s="209"/>
      <c r="FB21" s="209"/>
    </row>
    <row r="22" spans="1:158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0</v>
      </c>
      <c r="G22" s="67">
        <v>1.4397359999999999</v>
      </c>
      <c r="H22" s="67">
        <v>11941.669612379997</v>
      </c>
      <c r="I22" s="28"/>
      <c r="J22" s="136" t="s">
        <v>224</v>
      </c>
      <c r="N22" s="157">
        <v>0</v>
      </c>
      <c r="O22" s="157">
        <v>0</v>
      </c>
      <c r="P22">
        <v>0</v>
      </c>
      <c r="Q22" s="91">
        <v>0</v>
      </c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</row>
    <row r="23" spans="1:158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58">
        <v>0</v>
      </c>
      <c r="G23" s="325">
        <v>0</v>
      </c>
      <c r="H23" s="325">
        <v>222.85597000000001</v>
      </c>
      <c r="I23" s="28"/>
      <c r="J23" s="90" t="s">
        <v>9</v>
      </c>
      <c r="K23" s="157">
        <v>729.47063800000001</v>
      </c>
      <c r="L23" s="157">
        <v>1665</v>
      </c>
      <c r="M23" s="157">
        <v>841.58501870000009</v>
      </c>
      <c r="N23" s="157">
        <v>2470.4918959000001</v>
      </c>
      <c r="O23" s="157">
        <v>0</v>
      </c>
      <c r="P23" s="91">
        <v>0</v>
      </c>
      <c r="Q23" s="91">
        <v>579.78826189999995</v>
      </c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09"/>
      <c r="CI23" s="209"/>
      <c r="CJ23" s="209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09"/>
      <c r="ER23" s="209"/>
      <c r="ES23" s="209"/>
      <c r="ET23" s="209"/>
      <c r="EU23" s="209"/>
      <c r="EV23" s="209"/>
      <c r="EW23" s="209"/>
      <c r="EX23" s="209"/>
      <c r="EY23" s="209"/>
      <c r="EZ23" s="209"/>
      <c r="FA23" s="209"/>
      <c r="FB23" s="209"/>
    </row>
    <row r="24" spans="1:158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58">
        <v>0</v>
      </c>
      <c r="G24" s="325">
        <v>0</v>
      </c>
      <c r="H24" s="325">
        <v>678.29230559999996</v>
      </c>
      <c r="I24" s="28"/>
      <c r="J24" s="90" t="s">
        <v>204</v>
      </c>
      <c r="L24" s="155">
        <v>0</v>
      </c>
      <c r="M24" s="157">
        <v>0</v>
      </c>
      <c r="N24" s="157">
        <v>0</v>
      </c>
      <c r="O24" s="157">
        <v>0</v>
      </c>
      <c r="P24" s="91">
        <v>0</v>
      </c>
      <c r="Q24" s="91">
        <v>0</v>
      </c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09"/>
      <c r="CI24" s="209"/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09"/>
      <c r="CW24" s="209"/>
      <c r="CX24" s="209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09"/>
      <c r="EO24" s="209"/>
      <c r="EP24" s="209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</row>
    <row r="25" spans="1:158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58">
        <v>0</v>
      </c>
      <c r="G25" s="325">
        <v>0</v>
      </c>
      <c r="H25" s="325">
        <v>1019.7363395</v>
      </c>
      <c r="I25" s="28"/>
      <c r="J25" s="90" t="s">
        <v>205</v>
      </c>
      <c r="K25" s="157">
        <v>431.37643500000001</v>
      </c>
      <c r="L25" s="157">
        <v>868</v>
      </c>
      <c r="M25" s="157">
        <v>400.9187776</v>
      </c>
      <c r="N25" s="157">
        <v>1544.2379255999999</v>
      </c>
      <c r="O25" s="157">
        <v>0</v>
      </c>
      <c r="P25" s="91">
        <v>0</v>
      </c>
      <c r="Q25" s="91">
        <v>765.14405509999995</v>
      </c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</row>
    <row r="26" spans="1:158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58">
        <v>0</v>
      </c>
      <c r="G26" s="325">
        <v>0</v>
      </c>
      <c r="H26" s="325">
        <v>3.3696225000000002</v>
      </c>
      <c r="J26" s="90" t="s">
        <v>56</v>
      </c>
      <c r="K26" s="157">
        <v>135.686104</v>
      </c>
      <c r="L26" s="157">
        <v>175</v>
      </c>
      <c r="M26" s="157">
        <v>140.14610400000001</v>
      </c>
      <c r="N26" s="157">
        <v>244.71363199999999</v>
      </c>
      <c r="O26" s="157">
        <v>0</v>
      </c>
      <c r="P26" s="91">
        <v>0</v>
      </c>
      <c r="Q26" s="91">
        <v>40.884903000000001</v>
      </c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</row>
    <row r="27" spans="1:158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0</v>
      </c>
      <c r="G27" s="67">
        <v>0</v>
      </c>
      <c r="H27" s="67">
        <v>1924.2542376000001</v>
      </c>
      <c r="J27" s="90" t="s">
        <v>26</v>
      </c>
      <c r="K27" s="157">
        <v>572.03526099999999</v>
      </c>
      <c r="L27" s="157">
        <v>1329</v>
      </c>
      <c r="M27" s="157">
        <v>731.92828699999995</v>
      </c>
      <c r="N27" s="157">
        <v>1222.4354699999999</v>
      </c>
      <c r="O27" s="157">
        <v>0</v>
      </c>
      <c r="P27" s="91">
        <v>0</v>
      </c>
      <c r="Q27" s="91">
        <v>1046.6634759999999</v>
      </c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</row>
    <row r="28" spans="1:158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58">
        <v>0</v>
      </c>
      <c r="G28" s="325">
        <v>0</v>
      </c>
      <c r="H28" s="325">
        <v>233.16987370000001</v>
      </c>
      <c r="I28" s="28"/>
      <c r="J28" s="136" t="s">
        <v>188</v>
      </c>
      <c r="K28" s="157">
        <v>0</v>
      </c>
      <c r="L28" s="157">
        <v>0</v>
      </c>
      <c r="M28" s="157"/>
      <c r="N28" s="157">
        <v>0</v>
      </c>
      <c r="O28" s="157">
        <v>0</v>
      </c>
      <c r="P28" s="91">
        <v>0</v>
      </c>
      <c r="Q28" s="91">
        <v>0</v>
      </c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</row>
    <row r="29" spans="1:158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58">
        <v>0</v>
      </c>
      <c r="G29" s="325">
        <v>4.5392000000000002E-2</v>
      </c>
      <c r="H29" s="325">
        <v>466.89757479999997</v>
      </c>
      <c r="J29" s="90" t="s">
        <v>10</v>
      </c>
      <c r="K29" s="157">
        <v>38.288007999999998</v>
      </c>
      <c r="L29" s="157">
        <v>29</v>
      </c>
      <c r="M29" s="157">
        <v>59.330669999999998</v>
      </c>
      <c r="N29" s="157">
        <v>48.489375000000003</v>
      </c>
      <c r="O29" s="157">
        <v>0</v>
      </c>
      <c r="P29" s="91">
        <v>0</v>
      </c>
      <c r="Q29" s="91">
        <v>35.329996999999999</v>
      </c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</row>
    <row r="30" spans="1:158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58">
        <v>0</v>
      </c>
      <c r="G30" s="325">
        <v>0</v>
      </c>
      <c r="H30" s="325">
        <v>391.89024840000002</v>
      </c>
      <c r="J30" s="90" t="s">
        <v>57</v>
      </c>
      <c r="K30" s="157">
        <v>76.970388</v>
      </c>
      <c r="L30" s="157">
        <v>84</v>
      </c>
      <c r="M30" s="157">
        <v>87.506647799999996</v>
      </c>
      <c r="N30" s="157">
        <v>45.470188299999997</v>
      </c>
      <c r="O30" s="157">
        <v>0</v>
      </c>
      <c r="P30" s="91">
        <v>0</v>
      </c>
      <c r="Q30" s="91">
        <v>188.749436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</row>
    <row r="31" spans="1:158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58">
        <v>0</v>
      </c>
      <c r="G31" s="325">
        <v>0</v>
      </c>
      <c r="H31" s="325">
        <v>416.59608700000001</v>
      </c>
      <c r="J31" s="90" t="s">
        <v>11</v>
      </c>
      <c r="K31" s="157">
        <v>6348.948394</v>
      </c>
      <c r="L31" s="157">
        <v>8289</v>
      </c>
      <c r="M31" s="157">
        <v>7639.2001813499992</v>
      </c>
      <c r="N31" s="157">
        <v>7813.8843063999993</v>
      </c>
      <c r="O31" s="157">
        <v>0</v>
      </c>
      <c r="P31" s="91">
        <v>0</v>
      </c>
      <c r="Q31" s="91">
        <v>3531.1101877999999</v>
      </c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</row>
    <row r="32" spans="1:158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58">
        <v>0</v>
      </c>
      <c r="G32" s="325">
        <v>0</v>
      </c>
      <c r="H32" s="325">
        <v>0</v>
      </c>
      <c r="J32" s="90" t="s">
        <v>12</v>
      </c>
      <c r="K32" s="157">
        <v>893.99021000000005</v>
      </c>
      <c r="L32" s="157">
        <v>1238</v>
      </c>
      <c r="M32" s="157">
        <v>1298.623428580504</v>
      </c>
      <c r="N32" s="157">
        <v>1586.9152801</v>
      </c>
      <c r="O32" s="157">
        <v>0</v>
      </c>
      <c r="P32" s="91">
        <v>0</v>
      </c>
      <c r="Q32" s="91">
        <v>1086.24516948</v>
      </c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</row>
    <row r="33" spans="1:158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325">
        <v>0</v>
      </c>
      <c r="H33" s="325">
        <v>0</v>
      </c>
      <c r="J33" s="90" t="s">
        <v>201</v>
      </c>
      <c r="K33" s="157">
        <v>179.09575100000001</v>
      </c>
      <c r="L33" s="157">
        <v>390</v>
      </c>
      <c r="M33" s="157">
        <v>520.69036319999998</v>
      </c>
      <c r="N33" s="157">
        <v>342.55733930000002</v>
      </c>
      <c r="O33" s="157">
        <v>0</v>
      </c>
      <c r="P33" s="91">
        <v>0</v>
      </c>
      <c r="Q33" s="91">
        <v>371.34042499999998</v>
      </c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</row>
    <row r="34" spans="1:158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0</v>
      </c>
      <c r="G34" s="67">
        <v>4.5392000000000002E-2</v>
      </c>
      <c r="H34" s="67">
        <v>1508.5537838999999</v>
      </c>
      <c r="J34" s="90" t="s">
        <v>156</v>
      </c>
      <c r="K34" s="157">
        <v>336.12437299999999</v>
      </c>
      <c r="L34" s="157">
        <v>581</v>
      </c>
      <c r="M34" s="157">
        <v>872.92123400000003</v>
      </c>
      <c r="N34" s="157">
        <v>997.850054</v>
      </c>
      <c r="O34" s="157">
        <v>0</v>
      </c>
      <c r="P34" s="91">
        <v>0</v>
      </c>
      <c r="Q34" s="91">
        <v>239.92982000000001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</row>
    <row r="35" spans="1:158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J35" s="90" t="s">
        <v>153</v>
      </c>
      <c r="K35" s="157">
        <v>3.2044760000000001</v>
      </c>
      <c r="L35" s="157">
        <v>17</v>
      </c>
      <c r="M35" s="157"/>
      <c r="N35" s="157">
        <v>0</v>
      </c>
      <c r="O35" s="157">
        <v>0</v>
      </c>
      <c r="P35" s="91">
        <v>0</v>
      </c>
      <c r="Q35" s="91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</row>
    <row r="36" spans="1:158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J36" s="90" t="s">
        <v>13</v>
      </c>
      <c r="K36" s="157">
        <v>951.24183100000005</v>
      </c>
      <c r="L36" s="157">
        <v>1476</v>
      </c>
      <c r="M36" s="157">
        <v>1243.446238</v>
      </c>
      <c r="N36" s="157">
        <v>1506.4631528</v>
      </c>
      <c r="O36" s="157">
        <v>0</v>
      </c>
      <c r="P36" s="91">
        <v>0</v>
      </c>
      <c r="Q36" s="91">
        <v>1173.7184471999999</v>
      </c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</row>
    <row r="37" spans="1:158" x14ac:dyDescent="0.2">
      <c r="A37" s="149" t="s">
        <v>228</v>
      </c>
      <c r="E37" s="131">
        <v>755.20152599999994</v>
      </c>
      <c r="F37" s="131">
        <v>0</v>
      </c>
      <c r="G37" s="131">
        <v>0</v>
      </c>
      <c r="H37" s="131">
        <v>404.02669250000002</v>
      </c>
      <c r="J37" s="90" t="s">
        <v>23</v>
      </c>
      <c r="K37" s="157">
        <v>14.711112999999999</v>
      </c>
      <c r="L37" s="157">
        <v>0</v>
      </c>
      <c r="M37" s="157">
        <v>9.3135890000000003</v>
      </c>
      <c r="N37" s="157">
        <v>11.603073999999999</v>
      </c>
      <c r="O37" s="157">
        <v>0</v>
      </c>
      <c r="P37" s="91">
        <v>0</v>
      </c>
      <c r="Q37" s="91">
        <v>7.3032599999999999</v>
      </c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</row>
    <row r="38" spans="1:158" x14ac:dyDescent="0.2">
      <c r="A38" s="149" t="s">
        <v>229</v>
      </c>
      <c r="E38" s="131">
        <v>91.162967399999999</v>
      </c>
      <c r="F38" s="131">
        <v>0</v>
      </c>
      <c r="G38" s="131">
        <v>0</v>
      </c>
      <c r="H38" s="131">
        <v>228.05057600000001</v>
      </c>
      <c r="J38" s="90" t="s">
        <v>24</v>
      </c>
      <c r="K38" s="157">
        <v>6.2508119999999998</v>
      </c>
      <c r="L38" s="157">
        <v>34</v>
      </c>
      <c r="M38" s="157">
        <v>10.668775400000001</v>
      </c>
      <c r="N38" s="157">
        <v>56.3829049</v>
      </c>
      <c r="O38" s="157">
        <v>0</v>
      </c>
      <c r="P38" s="91">
        <v>0</v>
      </c>
      <c r="Q38" s="91">
        <v>13.1974608</v>
      </c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09"/>
      <c r="EO38" s="209"/>
      <c r="EP38" s="209"/>
      <c r="EQ38" s="209"/>
      <c r="ER38" s="209"/>
      <c r="ES38" s="209"/>
      <c r="ET38" s="209"/>
      <c r="EU38" s="209"/>
      <c r="EV38" s="209"/>
      <c r="EW38" s="209"/>
      <c r="EX38" s="209"/>
      <c r="EY38" s="209"/>
      <c r="EZ38" s="209"/>
      <c r="FA38" s="209"/>
      <c r="FB38" s="209"/>
    </row>
    <row r="39" spans="1:158" x14ac:dyDescent="0.2">
      <c r="A39" s="149" t="s">
        <v>230</v>
      </c>
      <c r="E39" s="131">
        <v>123.23885079999999</v>
      </c>
      <c r="F39" s="131">
        <v>0</v>
      </c>
      <c r="G39" s="131">
        <v>0</v>
      </c>
      <c r="H39" s="131">
        <v>65.803196600000007</v>
      </c>
      <c r="J39" s="90" t="s">
        <v>27</v>
      </c>
      <c r="K39" s="157">
        <v>25.835184999999999</v>
      </c>
      <c r="L39" s="157">
        <v>18</v>
      </c>
      <c r="M39" s="157">
        <v>31.714095</v>
      </c>
      <c r="N39" s="157">
        <v>42.2889208</v>
      </c>
      <c r="O39" s="157">
        <v>0</v>
      </c>
      <c r="P39" s="91">
        <v>0</v>
      </c>
      <c r="Q39" s="91">
        <v>0</v>
      </c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09"/>
      <c r="EO39" s="209"/>
      <c r="EP39" s="209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</row>
    <row r="40" spans="1:158" x14ac:dyDescent="0.2">
      <c r="A40" s="149" t="s">
        <v>231</v>
      </c>
      <c r="E40" s="131">
        <v>118.2857751</v>
      </c>
      <c r="F40" s="131">
        <v>0</v>
      </c>
      <c r="G40" s="131">
        <v>0</v>
      </c>
      <c r="H40" s="131">
        <v>237.822453</v>
      </c>
      <c r="J40" s="90" t="s">
        <v>154</v>
      </c>
      <c r="K40" s="157">
        <v>1015.933087</v>
      </c>
      <c r="L40" s="157">
        <v>1289</v>
      </c>
      <c r="M40" s="157">
        <v>823.15543724999998</v>
      </c>
      <c r="N40" s="157">
        <v>1711.8396769999999</v>
      </c>
      <c r="O40" s="157">
        <v>0</v>
      </c>
      <c r="P40" s="91">
        <v>0</v>
      </c>
      <c r="Q40" s="91">
        <v>686.66181889999996</v>
      </c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09"/>
      <c r="EO40" s="209"/>
      <c r="EP40" s="209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</row>
    <row r="41" spans="1:158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0</v>
      </c>
      <c r="G41" s="65">
        <v>0</v>
      </c>
      <c r="H41" s="65">
        <v>935.70291810000003</v>
      </c>
      <c r="I41" s="121"/>
      <c r="J41" s="90" t="s">
        <v>59</v>
      </c>
      <c r="K41" s="157">
        <v>0</v>
      </c>
      <c r="L41" s="157">
        <v>0</v>
      </c>
      <c r="M41" s="157">
        <v>0</v>
      </c>
      <c r="N41" s="157">
        <v>0</v>
      </c>
      <c r="O41" s="157">
        <v>0</v>
      </c>
      <c r="P41" s="91">
        <v>0</v>
      </c>
      <c r="Q41" s="91">
        <v>0</v>
      </c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09"/>
      <c r="EO41" s="209"/>
      <c r="EP41" s="209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</row>
    <row r="42" spans="1:158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0</v>
      </c>
      <c r="G42" s="65">
        <v>0</v>
      </c>
      <c r="H42" s="65">
        <v>70.454365199999998</v>
      </c>
      <c r="I42" s="154"/>
      <c r="J42" s="90" t="s">
        <v>189</v>
      </c>
      <c r="K42" s="157">
        <v>274</v>
      </c>
      <c r="L42" s="157">
        <v>793</v>
      </c>
      <c r="M42" s="157">
        <v>637.70397649999995</v>
      </c>
      <c r="N42" s="157">
        <v>677.74361859999999</v>
      </c>
      <c r="O42" s="157">
        <v>0</v>
      </c>
      <c r="P42" s="91">
        <v>0</v>
      </c>
      <c r="Q42" s="91">
        <v>471.17432960000002</v>
      </c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09"/>
      <c r="EO42" s="209"/>
      <c r="EP42" s="209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</row>
    <row r="43" spans="1:158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0</v>
      </c>
      <c r="G43" s="65">
        <v>0</v>
      </c>
      <c r="H43" s="65">
        <v>24.5516851</v>
      </c>
      <c r="I43" s="28"/>
      <c r="J43" s="90" t="s">
        <v>60</v>
      </c>
      <c r="K43" s="157">
        <v>56</v>
      </c>
      <c r="L43" s="157">
        <v>259</v>
      </c>
      <c r="M43" s="157">
        <v>66.236260000000001</v>
      </c>
      <c r="N43" s="157">
        <v>304.332314</v>
      </c>
      <c r="O43" s="157">
        <v>0</v>
      </c>
      <c r="P43" s="91">
        <v>1.4397359999999999</v>
      </c>
      <c r="Q43" s="91">
        <v>72.332549</v>
      </c>
      <c r="R43" s="199"/>
      <c r="S43" s="209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0"/>
      <c r="DF43" s="210"/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</row>
    <row r="44" spans="1:158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J44" s="158" t="s">
        <v>0</v>
      </c>
      <c r="K44" s="61">
        <v>20896</v>
      </c>
      <c r="L44" s="61">
        <v>34418</v>
      </c>
      <c r="M44" s="61">
        <v>24929.119646676292</v>
      </c>
      <c r="N44" s="168">
        <v>38546.697506479992</v>
      </c>
      <c r="O44" s="168">
        <v>0</v>
      </c>
      <c r="P44" s="168">
        <f>SUM(P3:P43)</f>
        <v>1.4397359999999999</v>
      </c>
      <c r="Q44" s="168">
        <f>SUM(Q3:Q43)</f>
        <v>18128.878236479999</v>
      </c>
      <c r="R44" s="160"/>
      <c r="S44" s="209"/>
    </row>
    <row r="45" spans="1:158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R45" s="160"/>
      <c r="S45" s="209"/>
    </row>
    <row r="46" spans="1:158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0</v>
      </c>
      <c r="G46" s="120">
        <v>1.485128</v>
      </c>
      <c r="H46" s="120">
        <v>18128.923628479999</v>
      </c>
      <c r="I46" s="28"/>
      <c r="N46" s="29"/>
      <c r="O46" s="29"/>
      <c r="P46" s="29"/>
      <c r="R46" s="160"/>
      <c r="S46" s="209"/>
    </row>
    <row r="47" spans="1:158" s="10" customFormat="1" ht="11.25" customHeight="1" x14ac:dyDescent="0.2">
      <c r="N47" s="29"/>
      <c r="O47" s="145"/>
      <c r="P47" s="145"/>
      <c r="Q47" s="28"/>
      <c r="R47" s="160"/>
    </row>
    <row r="48" spans="1:158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J1:Q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P3" sqref="P3"/>
    </sheetView>
  </sheetViews>
  <sheetFormatPr defaultRowHeight="12.75" x14ac:dyDescent="0.2"/>
  <cols>
    <col min="1" max="1" width="28.7109375" customWidth="1"/>
    <col min="2" max="5" width="9" bestFit="1" customWidth="1"/>
    <col min="6" max="7" width="12.85546875" bestFit="1" customWidth="1"/>
    <col min="8" max="8" width="12.5703125" bestFit="1" customWidth="1"/>
    <col min="9" max="9" width="8.85546875" style="266" customWidth="1"/>
    <col min="10" max="10" width="40.710937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85546875" bestFit="1" customWidth="1"/>
    <col min="17" max="17" width="11.7109375" customWidth="1"/>
    <col min="18" max="32" width="9.140625" style="161"/>
  </cols>
  <sheetData>
    <row r="1" spans="1:17" ht="13.15" customHeight="1" x14ac:dyDescent="0.2">
      <c r="A1" s="349" t="s">
        <v>196</v>
      </c>
      <c r="B1" s="350"/>
      <c r="C1" s="350"/>
      <c r="D1" s="350"/>
      <c r="E1" s="348"/>
      <c r="F1" s="348"/>
      <c r="G1" s="348"/>
      <c r="H1" s="346"/>
      <c r="J1" s="351" t="s">
        <v>194</v>
      </c>
      <c r="K1" s="352"/>
      <c r="L1" s="352"/>
      <c r="M1" s="352"/>
      <c r="N1" s="353"/>
      <c r="O1" s="353"/>
      <c r="P1" s="353"/>
      <c r="Q1" s="353"/>
    </row>
    <row r="2" spans="1:17" x14ac:dyDescent="0.2">
      <c r="A2" s="237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262</v>
      </c>
      <c r="G2" s="137" t="s">
        <v>261</v>
      </c>
      <c r="H2" s="137" t="s">
        <v>244</v>
      </c>
      <c r="J2" s="125" t="s">
        <v>121</v>
      </c>
      <c r="K2" s="122">
        <v>2015</v>
      </c>
      <c r="L2" s="122">
        <v>2016</v>
      </c>
      <c r="M2" s="122">
        <v>2017</v>
      </c>
      <c r="N2" s="122">
        <v>2018</v>
      </c>
      <c r="O2" s="122" t="s">
        <v>260</v>
      </c>
      <c r="P2" s="122" t="s">
        <v>261</v>
      </c>
      <c r="Q2" s="122" t="s">
        <v>244</v>
      </c>
    </row>
    <row r="3" spans="1:17" x14ac:dyDescent="0.2">
      <c r="A3" s="238" t="s">
        <v>31</v>
      </c>
      <c r="B3" s="239">
        <v>-506</v>
      </c>
      <c r="C3" s="239">
        <v>-8602</v>
      </c>
      <c r="D3" s="239">
        <v>-2868.1938657500095</v>
      </c>
      <c r="E3" s="240">
        <v>-1337.34603423</v>
      </c>
      <c r="F3" s="240">
        <f>'1.2 Nettokøb område'!F4-'1.4 Udbytter'!F3</f>
        <v>-133.06678805000001</v>
      </c>
      <c r="G3" s="240">
        <f>'1.2 Nettokøb område'!G4-'1.4 Udbytter'!G3</f>
        <v>-297.67724285999998</v>
      </c>
      <c r="H3" s="240">
        <f>'1.2 Nettokøb område'!H4-'1.4 Udbytter'!H3</f>
        <v>-4587.5350612900002</v>
      </c>
      <c r="J3" t="s">
        <v>218</v>
      </c>
      <c r="M3" s="173">
        <f>'2.3 Foreninger nettokøb'!D4-'1.4 Udbytter'!M3</f>
        <v>484.36183620000003</v>
      </c>
      <c r="N3" s="207">
        <v>238.55137038000004</v>
      </c>
      <c r="O3" s="157">
        <f>'2.3 Foreninger nettokøb'!F4-'1.4 Udbytter'!O3</f>
        <v>16.867912</v>
      </c>
      <c r="P3" s="157">
        <f>'2.3 Foreninger nettokøb'!G4-'1.4 Udbytter'!P3</f>
        <v>10.8474</v>
      </c>
      <c r="Q3" s="157">
        <f>'2.3 Foreninger nettokøb'!H4-'1.4 Udbytter'!Q3</f>
        <v>382.49966000000001</v>
      </c>
    </row>
    <row r="4" spans="1:17" x14ac:dyDescent="0.2">
      <c r="A4" s="241" t="s">
        <v>192</v>
      </c>
      <c r="B4" s="242">
        <v>-140</v>
      </c>
      <c r="C4" s="242">
        <v>-59</v>
      </c>
      <c r="D4" s="242">
        <v>-39.469504999999998</v>
      </c>
      <c r="E4" s="243">
        <v>-4.5038040000000006</v>
      </c>
      <c r="F4" s="243">
        <f>'1.2 Nettokøb område'!F5-'1.4 Udbytter'!F4</f>
        <v>-3.24315</v>
      </c>
      <c r="G4" s="243">
        <f>'1.2 Nettokøb område'!G5-'1.4 Udbytter'!G4</f>
        <v>1.8E-3</v>
      </c>
      <c r="H4" s="243">
        <f>'1.2 Nettokøb område'!H5-'1.4 Udbytter'!H4</f>
        <v>-102.257047</v>
      </c>
      <c r="J4" s="126" t="s">
        <v>4</v>
      </c>
      <c r="K4" s="157">
        <v>72.765912999999998</v>
      </c>
      <c r="L4" s="157">
        <v>436</v>
      </c>
      <c r="M4" s="173">
        <f>'2.3 Foreninger nettokøb'!D5-'1.4 Udbytter'!M4</f>
        <v>30.55713978</v>
      </c>
      <c r="N4" s="207">
        <v>-87.594678920000007</v>
      </c>
      <c r="O4" s="157">
        <f>'2.3 Foreninger nettokøb'!F5-'1.4 Udbytter'!O4</f>
        <v>36.639499999999998</v>
      </c>
      <c r="P4" s="157">
        <f>'2.3 Foreninger nettokøb'!G5-'1.4 Udbytter'!P4</f>
        <v>88.414078419999996</v>
      </c>
      <c r="Q4" s="157">
        <f>'2.3 Foreninger nettokøb'!H5-'1.4 Udbytter'!Q4</f>
        <v>-219.58237216000001</v>
      </c>
    </row>
    <row r="5" spans="1:17" x14ac:dyDescent="0.2">
      <c r="A5" s="241" t="s">
        <v>32</v>
      </c>
      <c r="B5" s="242">
        <v>0</v>
      </c>
      <c r="C5" s="242">
        <v>0</v>
      </c>
      <c r="D5" s="242">
        <v>0</v>
      </c>
      <c r="E5" s="243">
        <v>0</v>
      </c>
      <c r="F5" s="243">
        <f>'1.2 Nettokøb område'!F6-'1.4 Udbytter'!F5</f>
        <v>9.2628500000000003</v>
      </c>
      <c r="G5" s="243">
        <f>'1.2 Nettokøb område'!G6-'1.4 Udbytter'!G5</f>
        <v>9.7865500000000001</v>
      </c>
      <c r="H5" s="243">
        <f>'1.2 Nettokøb område'!H6-'1.4 Udbytter'!H5</f>
        <v>3123.410402</v>
      </c>
      <c r="J5" s="126" t="s">
        <v>28</v>
      </c>
      <c r="K5" s="157">
        <v>-114.29421499999999</v>
      </c>
      <c r="L5" s="157">
        <v>-102</v>
      </c>
      <c r="M5" s="173">
        <f>'2.3 Foreninger nettokøb'!D6-'1.4 Udbytter'!M5</f>
        <v>0</v>
      </c>
      <c r="N5" s="207">
        <v>0</v>
      </c>
      <c r="O5" s="157">
        <f>'2.3 Foreninger nettokøb'!F6-'1.4 Udbytter'!O5</f>
        <v>0</v>
      </c>
      <c r="P5" s="157">
        <f>'2.3 Foreninger nettokøb'!G6-'1.4 Udbytter'!P5</f>
        <v>0</v>
      </c>
      <c r="Q5" s="157">
        <f>'2.3 Foreninger nettokøb'!H6-'1.4 Udbytter'!Q5</f>
        <v>0</v>
      </c>
    </row>
    <row r="6" spans="1:17" x14ac:dyDescent="0.2">
      <c r="A6" s="241" t="s">
        <v>50</v>
      </c>
      <c r="B6" s="242">
        <v>-6109</v>
      </c>
      <c r="C6" s="242">
        <v>-620</v>
      </c>
      <c r="D6" s="242">
        <v>2834.8729614878175</v>
      </c>
      <c r="E6" s="243">
        <v>4001.3872446955361</v>
      </c>
      <c r="F6" s="243">
        <f>'1.2 Nettokøb område'!F7-'1.4 Udbytter'!F6</f>
        <v>-406.97932874000003</v>
      </c>
      <c r="G6" s="243">
        <f>'1.2 Nettokøb område'!G7-'1.4 Udbytter'!G6</f>
        <v>-240.41507884999999</v>
      </c>
      <c r="H6" s="243">
        <f>'1.2 Nettokøb område'!H7-'1.4 Udbytter'!H6</f>
        <v>-7114.0546133200005</v>
      </c>
      <c r="J6" s="126" t="s">
        <v>211</v>
      </c>
      <c r="K6" s="157"/>
      <c r="L6" s="157"/>
      <c r="M6" s="173">
        <f>'2.3 Foreninger nettokøb'!D7-'1.4 Udbytter'!M6</f>
        <v>37.186149999999998</v>
      </c>
      <c r="N6" s="207">
        <v>-146.58642377999999</v>
      </c>
      <c r="O6" s="157">
        <f>'2.3 Foreninger nettokøb'!F7-'1.4 Udbytter'!O6</f>
        <v>10.742483679999999</v>
      </c>
      <c r="P6" s="157">
        <f>'2.3 Foreninger nettokøb'!G7-'1.4 Udbytter'!P6</f>
        <v>0</v>
      </c>
      <c r="Q6" s="157">
        <f>'2.3 Foreninger nettokøb'!H7-'1.4 Udbytter'!Q6</f>
        <v>0</v>
      </c>
    </row>
    <row r="7" spans="1:17" x14ac:dyDescent="0.2">
      <c r="A7" s="241" t="s">
        <v>33</v>
      </c>
      <c r="B7" s="242">
        <v>-262</v>
      </c>
      <c r="C7" s="242">
        <v>-302</v>
      </c>
      <c r="D7" s="242">
        <v>22.121479730000001</v>
      </c>
      <c r="E7" s="243">
        <v>-392.73412461999999</v>
      </c>
      <c r="F7" s="243">
        <f>'1.2 Nettokøb område'!F8-'1.4 Udbytter'!F7</f>
        <v>-6.3911389999999999</v>
      </c>
      <c r="G7" s="243">
        <f>'1.2 Nettokøb område'!G8-'1.4 Udbytter'!G7</f>
        <v>-5.46481613</v>
      </c>
      <c r="H7" s="243">
        <f>'1.2 Nettokøb område'!H8-'1.4 Udbytter'!H7</f>
        <v>-173.04115407</v>
      </c>
      <c r="J7" s="126" t="s">
        <v>5</v>
      </c>
      <c r="K7" s="157">
        <v>7990.4293990000006</v>
      </c>
      <c r="L7" s="157">
        <v>2452</v>
      </c>
      <c r="M7" s="173">
        <f>'2.3 Foreninger nettokøb'!D8-'1.4 Udbytter'!M7</f>
        <v>-1225.3899013210601</v>
      </c>
      <c r="N7" s="207">
        <v>-700.97813307085016</v>
      </c>
      <c r="O7" s="157">
        <f>'2.3 Foreninger nettokøb'!F8-'1.4 Udbytter'!O7</f>
        <v>741.84509363999996</v>
      </c>
      <c r="P7" s="157">
        <f>'2.3 Foreninger nettokøb'!G8-'1.4 Udbytter'!P7</f>
        <v>186.31505768</v>
      </c>
      <c r="Q7" s="157">
        <f>'2.3 Foreninger nettokøb'!H8-'1.4 Udbytter'!Q7</f>
        <v>12205.46428561</v>
      </c>
    </row>
    <row r="8" spans="1:17" x14ac:dyDescent="0.2">
      <c r="A8" s="241" t="s">
        <v>34</v>
      </c>
      <c r="B8" s="242">
        <v>988</v>
      </c>
      <c r="C8" s="242">
        <v>-1974</v>
      </c>
      <c r="D8" s="242">
        <v>2614.8115872122999</v>
      </c>
      <c r="E8" s="243">
        <v>-2775.5323452551156</v>
      </c>
      <c r="F8" s="243">
        <f>'1.2 Nettokøb område'!F9-'1.4 Udbytter'!F8</f>
        <v>-41.74805628</v>
      </c>
      <c r="G8" s="243">
        <f>'1.2 Nettokøb område'!G9-'1.4 Udbytter'!G8</f>
        <v>-312.81558115000001</v>
      </c>
      <c r="H8" s="243">
        <f>'1.2 Nettokøb område'!H9-'1.4 Udbytter'!H8</f>
        <v>-5926.8194565998219</v>
      </c>
      <c r="J8" s="126" t="s">
        <v>148</v>
      </c>
      <c r="K8" s="157">
        <v>31.915400999999999</v>
      </c>
      <c r="L8" s="157">
        <v>27</v>
      </c>
      <c r="M8" s="173">
        <f>'2.3 Foreninger nettokøb'!D9-'1.4 Udbytter'!M8</f>
        <v>-25.571358239999995</v>
      </c>
      <c r="N8" s="207">
        <v>-96.493304649999985</v>
      </c>
      <c r="O8" s="157">
        <f>'2.3 Foreninger nettokøb'!F9-'1.4 Udbytter'!O8</f>
        <v>69.547096679999996</v>
      </c>
      <c r="P8" s="157">
        <f>'2.3 Foreninger nettokøb'!G9-'1.4 Udbytter'!P8</f>
        <v>215.83543412</v>
      </c>
      <c r="Q8" s="157">
        <f>'2.3 Foreninger nettokøb'!H9-'1.4 Udbytter'!Q8</f>
        <v>465.71181976000003</v>
      </c>
    </row>
    <row r="9" spans="1:17" x14ac:dyDescent="0.2">
      <c r="A9" s="241" t="s">
        <v>35</v>
      </c>
      <c r="B9" s="242">
        <v>-424</v>
      </c>
      <c r="C9" s="242">
        <v>515</v>
      </c>
      <c r="D9" s="242">
        <v>-388.93744536999998</v>
      </c>
      <c r="E9" s="243">
        <v>-1661.3918027499999</v>
      </c>
      <c r="F9" s="243">
        <f>'1.2 Nettokøb område'!F10-'1.4 Udbytter'!F9</f>
        <v>-61.652387169999997</v>
      </c>
      <c r="G9" s="243">
        <f>'1.2 Nettokøb område'!G10-'1.4 Udbytter'!G9</f>
        <v>33.587359360000001</v>
      </c>
      <c r="H9" s="243">
        <f>'1.2 Nettokøb område'!H10-'1.4 Udbytter'!H9</f>
        <v>-2102.9794141100001</v>
      </c>
      <c r="J9" s="126" t="s">
        <v>30</v>
      </c>
      <c r="K9" s="157">
        <v>-89.111894000000007</v>
      </c>
      <c r="L9" s="157">
        <v>52</v>
      </c>
      <c r="M9" s="173">
        <f>'2.3 Foreninger nettokøb'!D10-'1.4 Udbytter'!M9</f>
        <v>758.71804788999998</v>
      </c>
      <c r="N9" s="207">
        <v>861.44187778000014</v>
      </c>
      <c r="O9" s="157">
        <f>'2.3 Foreninger nettokøb'!F10-'1.4 Udbytter'!O9</f>
        <v>284.4775004</v>
      </c>
      <c r="P9" s="157">
        <f>'2.3 Foreninger nettokøb'!G10-'1.4 Udbytter'!P9</f>
        <v>490.77441716999999</v>
      </c>
      <c r="Q9" s="157">
        <f>'2.3 Foreninger nettokøb'!H10-'1.4 Udbytter'!Q9</f>
        <v>2832.9016280000001</v>
      </c>
    </row>
    <row r="10" spans="1:17" x14ac:dyDescent="0.2">
      <c r="A10" s="241" t="s">
        <v>36</v>
      </c>
      <c r="B10" s="242">
        <v>7424</v>
      </c>
      <c r="C10" s="242">
        <v>11333</v>
      </c>
      <c r="D10" s="242">
        <v>-1107.6929854444634</v>
      </c>
      <c r="E10" s="243">
        <v>2313.3488168146268</v>
      </c>
      <c r="F10" s="243">
        <f>'1.2 Nettokøb område'!F11-'1.4 Udbytter'!F10</f>
        <v>3814.3873580999998</v>
      </c>
      <c r="G10" s="243">
        <f>'1.2 Nettokøb område'!G11-'1.4 Udbytter'!G10</f>
        <v>1156.7439805390641</v>
      </c>
      <c r="H10" s="243">
        <v>5501.8835971763338</v>
      </c>
      <c r="J10" s="126" t="s">
        <v>214</v>
      </c>
      <c r="K10" s="157">
        <v>676.56206399999996</v>
      </c>
      <c r="L10" s="157">
        <v>525</v>
      </c>
      <c r="M10" s="173">
        <f>'2.3 Foreninger nettokøb'!D11-'1.4 Udbytter'!M10</f>
        <v>-1812.71829327</v>
      </c>
      <c r="N10" s="207">
        <v>-271.09465397999998</v>
      </c>
      <c r="O10" s="157">
        <f>'2.3 Foreninger nettokøb'!F11-'1.4 Udbytter'!O10</f>
        <v>21.339200659999999</v>
      </c>
      <c r="P10" s="157">
        <f>'2.3 Foreninger nettokøb'!G11-'1.4 Udbytter'!P10</f>
        <v>103.74612197</v>
      </c>
      <c r="Q10" s="157">
        <f>'2.3 Foreninger nettokøb'!H11-'1.4 Udbytter'!Q10</f>
        <v>-664.48805152999989</v>
      </c>
    </row>
    <row r="11" spans="1:17" x14ac:dyDescent="0.2">
      <c r="A11" s="241" t="s">
        <v>37</v>
      </c>
      <c r="B11" s="242">
        <v>111</v>
      </c>
      <c r="C11" s="242">
        <v>-259</v>
      </c>
      <c r="D11" s="242">
        <v>47.509897100000003</v>
      </c>
      <c r="E11" s="243">
        <v>-237.35246860000001</v>
      </c>
      <c r="F11" s="243">
        <f>'1.2 Nettokøb område'!F12-'1.4 Udbytter'!F11</f>
        <v>-5.9167500000000004</v>
      </c>
      <c r="G11" s="243">
        <f>'1.2 Nettokøb område'!G12-'1.4 Udbytter'!G11</f>
        <v>-5.0249499999999996</v>
      </c>
      <c r="H11" s="243">
        <f>'1.2 Nettokøb område'!H12-'1.4 Udbytter'!H11</f>
        <v>-114.26356270000001</v>
      </c>
      <c r="J11" s="126" t="s">
        <v>6</v>
      </c>
      <c r="K11" s="157">
        <v>-790.64704999999958</v>
      </c>
      <c r="L11" s="157">
        <v>-2256</v>
      </c>
      <c r="M11" s="173">
        <f>'2.3 Foreninger nettokøb'!D12-'1.4 Udbytter'!M11</f>
        <v>-13538.737762783745</v>
      </c>
      <c r="N11" s="207">
        <v>-3118.0355609098333</v>
      </c>
      <c r="O11" s="157">
        <f>'2.3 Foreninger nettokøb'!F12-'1.4 Udbytter'!O11</f>
        <v>-1122.2350367236759</v>
      </c>
      <c r="P11" s="157">
        <f>'2.3 Foreninger nettokøb'!G12-'1.4 Udbytter'!P11</f>
        <v>351.0515847095686</v>
      </c>
      <c r="Q11" s="157">
        <f>'2.3 Foreninger nettokøb'!H12-'1.4 Udbytter'!Q11</f>
        <v>-19085.744247586401</v>
      </c>
    </row>
    <row r="12" spans="1:17" x14ac:dyDescent="0.2">
      <c r="A12" s="241" t="s">
        <v>51</v>
      </c>
      <c r="B12" s="242">
        <v>11</v>
      </c>
      <c r="C12" s="242">
        <v>-496</v>
      </c>
      <c r="D12" s="242">
        <v>93.922603800000005</v>
      </c>
      <c r="E12" s="243">
        <v>-53.962849999999975</v>
      </c>
      <c r="F12" s="243">
        <f>'1.2 Nettokøb område'!F13-'1.4 Udbytter'!F12</f>
        <v>25.5527987</v>
      </c>
      <c r="G12" s="243">
        <f>'1.2 Nettokøb område'!G13-'1.4 Udbytter'!G12</f>
        <v>20.906025</v>
      </c>
      <c r="H12" s="243">
        <f>'1.2 Nettokøb område'!H13-'1.4 Udbytter'!H12</f>
        <v>-15.818974799999999</v>
      </c>
      <c r="J12" s="126" t="s">
        <v>217</v>
      </c>
      <c r="K12" s="157"/>
      <c r="L12" s="157"/>
      <c r="M12" s="173">
        <f>'2.3 Foreninger nettokøb'!D13-'1.4 Udbytter'!M12</f>
        <v>156.39819700000001</v>
      </c>
      <c r="N12" s="207">
        <v>77.651287999999994</v>
      </c>
      <c r="O12" s="157">
        <f>'2.3 Foreninger nettokøb'!F13-'1.4 Udbytter'!O12</f>
        <v>15.035742000000001</v>
      </c>
      <c r="P12" s="157">
        <f>'2.3 Foreninger nettokøb'!G13-'1.4 Udbytter'!P12</f>
        <v>-6.4020010000000003</v>
      </c>
      <c r="Q12" s="157">
        <f>'2.3 Foreninger nettokøb'!H13-'1.4 Udbytter'!Q12</f>
        <v>6.3620210000000004</v>
      </c>
    </row>
    <row r="13" spans="1:17" x14ac:dyDescent="0.2">
      <c r="A13" s="241" t="s">
        <v>38</v>
      </c>
      <c r="B13" s="242">
        <v>-914</v>
      </c>
      <c r="C13" s="242">
        <v>-330</v>
      </c>
      <c r="D13" s="242">
        <v>420.13895213000001</v>
      </c>
      <c r="E13" s="243">
        <v>-662.14524458999995</v>
      </c>
      <c r="F13" s="243">
        <f>'1.2 Nettokøb område'!F14-'1.4 Udbytter'!F13</f>
        <v>-2.1567363099999999</v>
      </c>
      <c r="G13" s="243">
        <f>'1.2 Nettokøb område'!G14-'1.4 Udbytter'!G13</f>
        <v>37.682626499999998</v>
      </c>
      <c r="H13" s="243">
        <f>'1.2 Nettokøb område'!H14-'1.4 Udbytter'!H13</f>
        <v>-2165.6610283199998</v>
      </c>
      <c r="J13" s="126" t="s">
        <v>152</v>
      </c>
      <c r="K13" s="157">
        <v>-1825.9139809999999</v>
      </c>
      <c r="L13" s="157">
        <v>-963</v>
      </c>
      <c r="M13" s="173">
        <v>411.15434020000004</v>
      </c>
      <c r="N13" s="207">
        <v>801.78669400000013</v>
      </c>
      <c r="O13" s="157">
        <f>'2.3 Foreninger nettokøb'!F14-'1.4 Udbytter'!O13</f>
        <v>389.186015</v>
      </c>
      <c r="P13" s="157">
        <f>'2.3 Foreninger nettokøb'!G14-'1.4 Udbytter'!P13</f>
        <v>1226.069626</v>
      </c>
      <c r="Q13" s="157">
        <f>'2.3 Foreninger nettokøb'!H14-'1.4 Udbytter'!Q13</f>
        <v>4804.6727369999999</v>
      </c>
    </row>
    <row r="14" spans="1:17" x14ac:dyDescent="0.2">
      <c r="A14" s="241" t="s">
        <v>39</v>
      </c>
      <c r="B14" s="242">
        <v>-619</v>
      </c>
      <c r="C14" s="242">
        <v>-324</v>
      </c>
      <c r="D14" s="242">
        <v>-200.83202840999999</v>
      </c>
      <c r="E14" s="243">
        <v>-126.76485398</v>
      </c>
      <c r="F14" s="243">
        <f>'1.2 Nettokøb område'!F15-'1.4 Udbytter'!F14</f>
        <v>-8.0130929999999996</v>
      </c>
      <c r="G14" s="243">
        <f>'1.2 Nettokøb område'!G15-'1.4 Udbytter'!G14</f>
        <v>-9.8552667199999995</v>
      </c>
      <c r="H14" s="243">
        <f>'1.2 Nettokøb område'!H15-'1.4 Udbytter'!H14</f>
        <v>-183.417169936721</v>
      </c>
      <c r="J14" s="126" t="s">
        <v>25</v>
      </c>
      <c r="K14" s="157">
        <v>858.32479999999998</v>
      </c>
      <c r="L14" s="157">
        <v>-64</v>
      </c>
      <c r="M14" s="173">
        <f>'2.3 Foreninger nettokøb'!D15-'1.4 Udbytter'!M14</f>
        <v>480.46517199999994</v>
      </c>
      <c r="N14" s="207">
        <v>-523.57035199999996</v>
      </c>
      <c r="O14" s="157">
        <f>'2.3 Foreninger nettokøb'!F15-'1.4 Udbytter'!O14</f>
        <v>-29.554600000000001</v>
      </c>
      <c r="P14" s="157">
        <f>'2.3 Foreninger nettokøb'!G15-'1.4 Udbytter'!P14</f>
        <v>-26.492599999999999</v>
      </c>
      <c r="Q14" s="157">
        <f>'2.3 Foreninger nettokøb'!H15-'1.4 Udbytter'!Q14</f>
        <v>-462.59791999999999</v>
      </c>
    </row>
    <row r="15" spans="1:17" x14ac:dyDescent="0.2">
      <c r="A15" s="241" t="s">
        <v>40</v>
      </c>
      <c r="B15" s="242">
        <v>-30</v>
      </c>
      <c r="C15" s="242">
        <v>1</v>
      </c>
      <c r="D15" s="242">
        <v>531.92832954000005</v>
      </c>
      <c r="E15" s="243">
        <v>203.65571824</v>
      </c>
      <c r="F15" s="243">
        <f>'1.2 Nettokøb område'!F16-'1.4 Udbytter'!F15</f>
        <v>180.65888000000001</v>
      </c>
      <c r="G15" s="243">
        <f>'1.2 Nettokøb område'!G16-'1.4 Udbytter'!G15</f>
        <v>117.15403999999999</v>
      </c>
      <c r="H15" s="243">
        <f>'1.2 Nettokøb område'!H16-'1.4 Udbytter'!H15</f>
        <v>341.89751128</v>
      </c>
      <c r="J15" s="126" t="s">
        <v>235</v>
      </c>
      <c r="K15" s="157"/>
      <c r="L15" s="157"/>
      <c r="M15" s="173"/>
      <c r="N15" s="207">
        <v>2.8678400000000002</v>
      </c>
      <c r="O15" s="157">
        <f>'2.3 Foreninger nettokøb'!F16-'1.4 Udbytter'!O15</f>
        <v>48.34771174976531</v>
      </c>
      <c r="P15" s="157">
        <f>'2.3 Foreninger nettokøb'!G16-'1.4 Udbytter'!P15</f>
        <v>19.446649724269925</v>
      </c>
      <c r="Q15" s="157">
        <f>'2.3 Foreninger nettokøb'!H16-'1.4 Udbytter'!Q15</f>
        <v>270.9818110514272</v>
      </c>
    </row>
    <row r="16" spans="1:17" x14ac:dyDescent="0.2">
      <c r="A16" s="241" t="s">
        <v>41</v>
      </c>
      <c r="B16" s="242">
        <v>-528</v>
      </c>
      <c r="C16" s="242">
        <v>-117</v>
      </c>
      <c r="D16" s="242">
        <v>-63.921094580000002</v>
      </c>
      <c r="E16" s="243">
        <v>-120.52066524</v>
      </c>
      <c r="F16" s="243">
        <f>'1.2 Nettokøb område'!F17-'1.4 Udbytter'!F16</f>
        <v>-5.2673597299999999</v>
      </c>
      <c r="G16" s="243">
        <f>'1.2 Nettokøb område'!G17-'1.4 Udbytter'!G16</f>
        <v>-4.4619066500000004</v>
      </c>
      <c r="H16" s="243">
        <f>'1.2 Nettokøb område'!H17-'1.4 Udbytter'!H16</f>
        <v>-204.82703218</v>
      </c>
      <c r="J16" s="126" t="s">
        <v>184</v>
      </c>
      <c r="K16" s="157">
        <v>196</v>
      </c>
      <c r="L16" s="157">
        <v>-3</v>
      </c>
      <c r="M16" s="173">
        <f>'2.3 Foreninger nettokøb'!D17-'1.4 Udbytter'!M16</f>
        <v>48.633914999999995</v>
      </c>
      <c r="N16" s="207">
        <v>0.12075600000000009</v>
      </c>
      <c r="O16" s="157">
        <f>'2.3 Foreninger nettokøb'!F17-'1.4 Udbytter'!O16</f>
        <v>3.0810000000000001E-2</v>
      </c>
      <c r="P16" s="157">
        <f>'2.3 Foreninger nettokøb'!G17-'1.4 Udbytter'!P16</f>
        <v>0</v>
      </c>
      <c r="Q16" s="157">
        <f>'2.3 Foreninger nettokøb'!H17-'1.4 Udbytter'!Q16</f>
        <v>-33.097389999999997</v>
      </c>
    </row>
    <row r="17" spans="1:17" x14ac:dyDescent="0.2">
      <c r="A17" s="241" t="s">
        <v>42</v>
      </c>
      <c r="B17" s="242">
        <v>-1412</v>
      </c>
      <c r="C17" s="242">
        <v>-1755</v>
      </c>
      <c r="D17" s="242">
        <v>-7159.55614461</v>
      </c>
      <c r="E17" s="243">
        <v>-1014.0518862</v>
      </c>
      <c r="F17" s="243">
        <f>'1.2 Nettokøb område'!F18-'1.4 Udbytter'!F17</f>
        <v>807.78149325000004</v>
      </c>
      <c r="G17" s="243">
        <f>'1.2 Nettokøb område'!G18-'1.4 Udbytter'!G17</f>
        <v>618.53477838000003</v>
      </c>
      <c r="H17" s="243">
        <f>'1.2 Nettokøb område'!H18-'1.4 Udbytter'!H17</f>
        <v>-144.44301279831393</v>
      </c>
      <c r="J17" s="126" t="s">
        <v>7</v>
      </c>
      <c r="K17" s="157">
        <v>593.494685</v>
      </c>
      <c r="L17" s="157">
        <v>177</v>
      </c>
      <c r="M17" s="173">
        <f>'2.3 Foreninger nettokøb'!D18-'1.4 Udbytter'!M17</f>
        <v>1442.274195</v>
      </c>
      <c r="N17" s="207">
        <v>392.864868</v>
      </c>
      <c r="O17" s="157">
        <f>'2.3 Foreninger nettokøb'!F18-'1.4 Udbytter'!O17</f>
        <v>-30.725975999999999</v>
      </c>
      <c r="P17" s="157">
        <f>'2.3 Foreninger nettokøb'!G18-'1.4 Udbytter'!P17</f>
        <v>-70.162553000000003</v>
      </c>
      <c r="Q17" s="157">
        <f>'2.3 Foreninger nettokøb'!H18-'1.4 Udbytter'!Q17</f>
        <v>-426.54528199999999</v>
      </c>
    </row>
    <row r="18" spans="1:17" x14ac:dyDescent="0.2">
      <c r="A18" s="241" t="s">
        <v>43</v>
      </c>
      <c r="B18" s="242">
        <v>-586</v>
      </c>
      <c r="C18" s="242">
        <v>-367</v>
      </c>
      <c r="D18" s="242">
        <v>-819.26858719000006</v>
      </c>
      <c r="E18" s="243">
        <v>-187.32606387999999</v>
      </c>
      <c r="F18" s="243">
        <f>'1.2 Nettokøb område'!F19-'1.4 Udbytter'!F18</f>
        <v>-4.0709479999999996</v>
      </c>
      <c r="G18" s="243">
        <f>'1.2 Nettokøb område'!G19-'1.4 Udbytter'!G18</f>
        <v>-5.229406</v>
      </c>
      <c r="H18" s="243">
        <f>'1.2 Nettokøb område'!H19-'1.4 Udbytter'!H18</f>
        <v>-118.06984704</v>
      </c>
      <c r="J18" s="126" t="s">
        <v>54</v>
      </c>
      <c r="K18" s="157">
        <v>-353.912238</v>
      </c>
      <c r="L18" s="157">
        <v>-312</v>
      </c>
      <c r="M18" s="173">
        <f>'2.3 Foreninger nettokøb'!D19-'1.4 Udbytter'!M18</f>
        <v>161.46589312999998</v>
      </c>
      <c r="N18" s="207">
        <v>387.50154573000003</v>
      </c>
      <c r="O18" s="157">
        <f>'2.3 Foreninger nettokøb'!F19-'1.4 Udbytter'!O18</f>
        <v>-12.132829320000001</v>
      </c>
      <c r="P18" s="157">
        <f>'2.3 Foreninger nettokøb'!G19-'1.4 Udbytter'!P18</f>
        <v>16.260206069999999</v>
      </c>
      <c r="Q18" s="157">
        <f>'2.3 Foreninger nettokøb'!H19-'1.4 Udbytter'!Q18</f>
        <v>-364.25024779</v>
      </c>
    </row>
    <row r="19" spans="1:17" x14ac:dyDescent="0.2">
      <c r="A19" s="241" t="s">
        <v>44</v>
      </c>
      <c r="B19" s="242">
        <v>-457</v>
      </c>
      <c r="C19" s="242">
        <v>-489</v>
      </c>
      <c r="D19" s="242">
        <v>-185.95990320999999</v>
      </c>
      <c r="E19" s="243">
        <v>-287.73541513999999</v>
      </c>
      <c r="F19" s="243">
        <f>'1.2 Nettokøb område'!F20-'1.4 Udbytter'!F19</f>
        <v>-5.8142672600000003</v>
      </c>
      <c r="G19" s="243">
        <f>'1.2 Nettokøb område'!G20-'1.4 Udbytter'!G19</f>
        <v>-6.7229264899999999</v>
      </c>
      <c r="H19" s="243">
        <f>'1.2 Nettokøb område'!H20-'1.4 Udbytter'!H19</f>
        <v>-982.95141923000006</v>
      </c>
      <c r="J19" s="126" t="s">
        <v>198</v>
      </c>
      <c r="K19" s="157">
        <v>319</v>
      </c>
      <c r="L19" s="157">
        <v>165</v>
      </c>
      <c r="M19" s="173">
        <f>'2.3 Foreninger nettokøb'!D20-'1.4 Udbytter'!M19</f>
        <v>381.01345700000002</v>
      </c>
      <c r="N19" s="207">
        <v>0</v>
      </c>
      <c r="O19" s="157">
        <f>'2.3 Foreninger nettokøb'!F20-'1.4 Udbytter'!O19</f>
        <v>0</v>
      </c>
      <c r="P19" s="157">
        <f>'2.3 Foreninger nettokøb'!G20-'1.4 Udbytter'!P19</f>
        <v>0</v>
      </c>
      <c r="Q19" s="157">
        <f>'2.3 Foreninger nettokøb'!H20-'1.4 Udbytter'!Q19</f>
        <v>0</v>
      </c>
    </row>
    <row r="20" spans="1:17" x14ac:dyDescent="0.2">
      <c r="A20" s="241" t="s">
        <v>45</v>
      </c>
      <c r="B20" s="242">
        <v>98</v>
      </c>
      <c r="C20" s="242">
        <v>-278</v>
      </c>
      <c r="D20" s="242">
        <v>-128.933694</v>
      </c>
      <c r="E20" s="243">
        <v>-182.26719371000002</v>
      </c>
      <c r="F20" s="243">
        <f>'1.2 Nettokøb område'!F21-'1.4 Udbytter'!F20</f>
        <v>-17.55155976</v>
      </c>
      <c r="G20" s="243">
        <f>'1.2 Nettokøb område'!G21-'1.4 Udbytter'!G20</f>
        <v>-9.1265400000000003</v>
      </c>
      <c r="H20" s="243">
        <f>'1.2 Nettokøb område'!H21-'1.4 Udbytter'!H20</f>
        <v>-142.41746595999999</v>
      </c>
      <c r="J20" s="126" t="s">
        <v>8</v>
      </c>
      <c r="K20" s="157">
        <v>-1107.460143</v>
      </c>
      <c r="L20" s="157">
        <v>773</v>
      </c>
      <c r="M20" s="173">
        <f>'2.3 Foreninger nettokøb'!D21-'1.4 Udbytter'!M20</f>
        <v>-63.295229000000006</v>
      </c>
      <c r="N20" s="207">
        <v>102.07798100000002</v>
      </c>
      <c r="O20" s="157">
        <f>'2.3 Foreninger nettokøb'!F21-'1.4 Udbytter'!O20</f>
        <v>-1957.1380590000001</v>
      </c>
      <c r="P20" s="157">
        <f>'2.3 Foreninger nettokøb'!G21-'1.4 Udbytter'!P20</f>
        <v>11.2309</v>
      </c>
      <c r="Q20" s="157">
        <f>'2.3 Foreninger nettokøb'!H21-'1.4 Udbytter'!Q20</f>
        <v>-1936.1894589999999</v>
      </c>
    </row>
    <row r="21" spans="1:17" x14ac:dyDescent="0.2">
      <c r="A21" s="241" t="s">
        <v>161</v>
      </c>
      <c r="B21" s="242">
        <v>177</v>
      </c>
      <c r="C21" s="242">
        <v>1232</v>
      </c>
      <c r="D21" s="242">
        <v>2068.1417620900002</v>
      </c>
      <c r="E21" s="243">
        <v>2146.2846837299999</v>
      </c>
      <c r="F21" s="243">
        <f>'1.2 Nettokøb område'!F22-'1.4 Udbytter'!F21</f>
        <v>372.49999571000001</v>
      </c>
      <c r="G21" s="243">
        <f>'1.2 Nettokøb område'!G22-'1.4 Udbytter'!G21</f>
        <v>301.84582926000002</v>
      </c>
      <c r="H21" s="243">
        <f>'1.2 Nettokøb område'!H22-'1.4 Udbytter'!H21</f>
        <v>3821.1056039299997</v>
      </c>
      <c r="J21" s="126" t="s">
        <v>55</v>
      </c>
      <c r="K21" s="157">
        <v>3320.5843890000001</v>
      </c>
      <c r="L21" s="157">
        <v>2614</v>
      </c>
      <c r="M21" s="173">
        <f>'2.3 Foreninger nettokøb'!D22-'1.4 Udbytter'!M21</f>
        <v>471.71972817000005</v>
      </c>
      <c r="N21" s="207">
        <v>504.91084290999999</v>
      </c>
      <c r="O21" s="157">
        <f>'2.3 Foreninger nettokøb'!F22-'1.4 Udbytter'!O21</f>
        <v>1.43932843</v>
      </c>
      <c r="P21" s="157">
        <f>'2.3 Foreninger nettokøb'!G22-'1.4 Udbytter'!P21</f>
        <v>73.245178850000002</v>
      </c>
      <c r="Q21" s="157">
        <f>'2.3 Foreninger nettokøb'!H22-'1.4 Udbytter'!Q21</f>
        <v>-750.70044253999993</v>
      </c>
    </row>
    <row r="22" spans="1:17" x14ac:dyDescent="0.2">
      <c r="A22" s="238" t="s">
        <v>20</v>
      </c>
      <c r="B22" s="244">
        <v>-2672</v>
      </c>
      <c r="C22" s="244">
        <v>5711</v>
      </c>
      <c r="D22" s="244">
        <v>-1461.1238147243421</v>
      </c>
      <c r="E22" s="244">
        <v>958.38774551504684</v>
      </c>
      <c r="F22" s="244">
        <f>'1.2 Nettokøb område'!F23-'1.4 Udbytter'!F22</f>
        <v>4641.338600510001</v>
      </c>
      <c r="G22" s="244">
        <f>'1.2 Nettokøb område'!G23-'1.4 Udbytter'!G22</f>
        <v>1697.1265170490642</v>
      </c>
      <c r="H22" s="244">
        <f>'1.2 Nettokøb område'!H23-'1.4 Udbytter'!H22</f>
        <v>-1388.7465405418388</v>
      </c>
      <c r="J22" s="126" t="s">
        <v>224</v>
      </c>
      <c r="K22" s="157"/>
      <c r="L22" s="157"/>
      <c r="M22" s="173">
        <f>'2.3 Foreninger nettokøb'!D23-'1.4 Udbytter'!M22</f>
        <v>54.980784</v>
      </c>
      <c r="N22" s="207">
        <v>-14.611890000000001</v>
      </c>
      <c r="O22" s="157">
        <f>'2.3 Foreninger nettokøb'!F23-'1.4 Udbytter'!O22</f>
        <v>0</v>
      </c>
      <c r="P22" s="157">
        <f>'2.3 Foreninger nettokøb'!G23-'1.4 Udbytter'!P22</f>
        <v>15.46664</v>
      </c>
      <c r="Q22" s="157">
        <f>'2.3 Foreninger nettokøb'!H23-'1.4 Udbytter'!Q22</f>
        <v>22.422239999999999</v>
      </c>
    </row>
    <row r="23" spans="1:17" x14ac:dyDescent="0.2">
      <c r="A23" s="241" t="s">
        <v>62</v>
      </c>
      <c r="B23" s="242">
        <v>-4468</v>
      </c>
      <c r="C23" s="242">
        <v>1432</v>
      </c>
      <c r="D23" s="242">
        <v>9151.8220475899907</v>
      </c>
      <c r="E23" s="242">
        <v>3774.4483694800001</v>
      </c>
      <c r="F23" s="242">
        <f>'1.2 Nettokøb område'!F24-'1.4 Udbytter'!F23</f>
        <v>-934.10056239999994</v>
      </c>
      <c r="G23" s="242">
        <f>'1.2 Nettokøb område'!G24-'1.4 Udbytter'!G23</f>
        <v>-1656.73052166</v>
      </c>
      <c r="H23" s="242">
        <f>'1.2 Nettokøb område'!H24-'1.4 Udbytter'!H23</f>
        <v>-4608.0266457199996</v>
      </c>
      <c r="J23" s="126" t="s">
        <v>9</v>
      </c>
      <c r="K23" s="157">
        <v>3744.5293620000002</v>
      </c>
      <c r="L23" s="157">
        <v>-840</v>
      </c>
      <c r="M23" s="173">
        <f>'2.3 Foreninger nettokøb'!D24-'1.4 Udbytter'!M23</f>
        <v>15972.648788660001</v>
      </c>
      <c r="N23" s="207">
        <v>-1160.2912635651321</v>
      </c>
      <c r="O23" s="157">
        <f>'2.3 Foreninger nettokøb'!F24-'1.4 Udbytter'!O23</f>
        <v>387.35228747999997</v>
      </c>
      <c r="P23" s="157">
        <f>'2.3 Foreninger nettokøb'!G24-'1.4 Udbytter'!P23</f>
        <v>-1603.78212411</v>
      </c>
      <c r="Q23" s="157">
        <f>'2.3 Foreninger nettokøb'!H24-'1.4 Udbytter'!Q23</f>
        <v>9194.5007539900016</v>
      </c>
    </row>
    <row r="24" spans="1:17" x14ac:dyDescent="0.2">
      <c r="A24" s="241" t="s">
        <v>63</v>
      </c>
      <c r="B24" s="242">
        <v>6784</v>
      </c>
      <c r="C24" s="242">
        <v>2125</v>
      </c>
      <c r="D24" s="242">
        <v>3041.0567701400296</v>
      </c>
      <c r="E24" s="242">
        <v>1030.5593087699999</v>
      </c>
      <c r="F24" s="242">
        <f>'1.2 Nettokøb område'!F25-'1.4 Udbytter'!F24</f>
        <v>213.41625016</v>
      </c>
      <c r="G24" s="242">
        <f>'1.2 Nettokøb område'!G25-'1.4 Udbytter'!G24</f>
        <v>-921.82165774999999</v>
      </c>
      <c r="H24" s="242">
        <f>'1.2 Nettokøb område'!H25-'1.4 Udbytter'!H24</f>
        <v>-7.9092128099999854</v>
      </c>
      <c r="J24" s="126" t="s">
        <v>204</v>
      </c>
      <c r="K24" s="157"/>
      <c r="L24" s="157">
        <v>2857</v>
      </c>
      <c r="M24" s="173">
        <f>'2.3 Foreninger nettokøb'!D25-'1.4 Udbytter'!M24</f>
        <v>572.23003501999995</v>
      </c>
      <c r="N24" s="207">
        <v>107.71052434000001</v>
      </c>
      <c r="O24" s="157">
        <f>'2.3 Foreninger nettokøb'!F25-'1.4 Udbytter'!O24</f>
        <v>86.4839798</v>
      </c>
      <c r="P24" s="157">
        <f>'2.3 Foreninger nettokøb'!G25-'1.4 Udbytter'!P24</f>
        <v>118.26821837</v>
      </c>
      <c r="Q24" s="157">
        <f>'2.3 Foreninger nettokøb'!H25-'1.4 Udbytter'!Q24</f>
        <v>614.50683306999997</v>
      </c>
    </row>
    <row r="25" spans="1:17" x14ac:dyDescent="0.2">
      <c r="A25" s="241" t="s">
        <v>64</v>
      </c>
      <c r="B25" s="242">
        <v>4509</v>
      </c>
      <c r="C25" s="242">
        <v>5954</v>
      </c>
      <c r="D25" s="242">
        <v>10696.092931450001</v>
      </c>
      <c r="E25" s="242">
        <v>-8618.5557811899998</v>
      </c>
      <c r="F25" s="242">
        <f>'1.2 Nettokøb område'!F26-'1.4 Udbytter'!F25</f>
        <v>-748.57513262999998</v>
      </c>
      <c r="G25" s="242">
        <f>'1.2 Nettokøb område'!G26-'1.4 Udbytter'!G25</f>
        <v>1375.3081351200001</v>
      </c>
      <c r="H25" s="242">
        <f>'1.2 Nettokøb område'!H26-'1.4 Udbytter'!H25</f>
        <v>7485.5584178599993</v>
      </c>
      <c r="J25" s="126" t="s">
        <v>205</v>
      </c>
      <c r="K25" s="157">
        <v>2203.6235649999999</v>
      </c>
      <c r="L25" s="157">
        <v>5690</v>
      </c>
      <c r="M25" s="173">
        <f>'2.3 Foreninger nettokøb'!D26-'1.4 Udbytter'!M25</f>
        <v>-1990.8801525099998</v>
      </c>
      <c r="N25" s="207">
        <v>-3748.95111817</v>
      </c>
      <c r="O25" s="157">
        <f>'2.3 Foreninger nettokøb'!F26-'1.4 Udbytter'!O25</f>
        <v>-450.55192307999999</v>
      </c>
      <c r="P25" s="157">
        <f>'2.3 Foreninger nettokøb'!G26-'1.4 Udbytter'!P25</f>
        <v>2099.7624449599998</v>
      </c>
      <c r="Q25" s="157">
        <f>'2.3 Foreninger nettokøb'!H26-'1.4 Udbytter'!Q25</f>
        <v>6548.4205115000004</v>
      </c>
    </row>
    <row r="26" spans="1:17" x14ac:dyDescent="0.2">
      <c r="A26" s="241" t="s">
        <v>52</v>
      </c>
      <c r="B26" s="242">
        <v>-37</v>
      </c>
      <c r="C26" s="242">
        <v>-23</v>
      </c>
      <c r="D26" s="242">
        <v>-6.8740299</v>
      </c>
      <c r="E26" s="242">
        <v>-5.3913960000000003</v>
      </c>
      <c r="F26" s="242">
        <f>'1.2 Nettokøb område'!F27-'1.4 Udbytter'!F26</f>
        <v>-0.38768000000000002</v>
      </c>
      <c r="G26" s="242">
        <f>'1.2 Nettokøb område'!G27-'1.4 Udbytter'!G26</f>
        <v>-0.68474000000000002</v>
      </c>
      <c r="H26" s="242">
        <f>'1.2 Nettokøb område'!H27-'1.4 Udbytter'!H26</f>
        <v>-4.4420425000000003</v>
      </c>
      <c r="J26" s="126" t="s">
        <v>56</v>
      </c>
      <c r="K26" s="157">
        <v>314.313896</v>
      </c>
      <c r="L26" s="157">
        <v>86</v>
      </c>
      <c r="M26" s="173">
        <f>'2.3 Foreninger nettokøb'!D27-'1.4 Udbytter'!M26</f>
        <v>-309.29334900000003</v>
      </c>
      <c r="N26" s="207">
        <v>102.50348700000004</v>
      </c>
      <c r="O26" s="157">
        <f>'2.3 Foreninger nettokøb'!F27-'1.4 Udbytter'!O26</f>
        <v>83.483230000000006</v>
      </c>
      <c r="P26" s="157">
        <f>'2.3 Foreninger nettokøb'!G27-'1.4 Udbytter'!P26</f>
        <v>25.39903</v>
      </c>
      <c r="Q26" s="157">
        <f>'2.3 Foreninger nettokøb'!H27-'1.4 Udbytter'!Q26</f>
        <v>228.42017099999998</v>
      </c>
    </row>
    <row r="27" spans="1:17" x14ac:dyDescent="0.2">
      <c r="A27" s="238" t="s">
        <v>21</v>
      </c>
      <c r="B27" s="244">
        <v>6788</v>
      </c>
      <c r="C27" s="244">
        <v>9488</v>
      </c>
      <c r="D27" s="244">
        <v>22882.09771928002</v>
      </c>
      <c r="E27" s="245">
        <v>-3818.9394989399998</v>
      </c>
      <c r="F27" s="245">
        <f>'1.2 Nettokøb område'!F28-'1.4 Udbytter'!F27</f>
        <v>-1469.64712487</v>
      </c>
      <c r="G27" s="245">
        <f>'1.2 Nettokøb område'!G28-'1.4 Udbytter'!G27</f>
        <v>-1203.9287842899998</v>
      </c>
      <c r="H27" s="245">
        <f>'1.2 Nettokøb område'!H28-'1.4 Udbytter'!H27</f>
        <v>2865.1805168299989</v>
      </c>
      <c r="J27" s="126" t="s">
        <v>26</v>
      </c>
      <c r="K27" s="157">
        <v>3100.964739</v>
      </c>
      <c r="L27" s="157">
        <v>2614</v>
      </c>
      <c r="M27" s="173">
        <f>'2.3 Foreninger nettokøb'!D28-'1.4 Udbytter'!M27</f>
        <v>2415.3420029999997</v>
      </c>
      <c r="N27" s="207">
        <v>-201.03139999999985</v>
      </c>
      <c r="O27" s="157">
        <f>'2.3 Foreninger nettokøb'!F28-'1.4 Udbytter'!O27</f>
        <v>175.137418</v>
      </c>
      <c r="P27" s="157">
        <f>'2.3 Foreninger nettokøb'!G28-'1.4 Udbytter'!P27</f>
        <v>275.18648000000002</v>
      </c>
      <c r="Q27" s="157">
        <f>'2.3 Foreninger nettokøb'!H28-'1.4 Udbytter'!Q27</f>
        <v>21.034885000000031</v>
      </c>
    </row>
    <row r="28" spans="1:17" x14ac:dyDescent="0.2">
      <c r="A28" s="241" t="s">
        <v>46</v>
      </c>
      <c r="B28" s="242">
        <v>1165</v>
      </c>
      <c r="C28" s="242">
        <v>-1034</v>
      </c>
      <c r="D28" s="242">
        <v>-7789.1391298217022</v>
      </c>
      <c r="E28" s="243">
        <v>2959.5950084382339</v>
      </c>
      <c r="F28" s="243">
        <f>'1.2 Nettokøb område'!F29-'1.4 Udbytter'!F28</f>
        <v>-118.09397783046251</v>
      </c>
      <c r="G28" s="243">
        <f>'1.2 Nettokøb område'!G29-'1.4 Udbytter'!G28</f>
        <v>2222.2446228147519</v>
      </c>
      <c r="H28" s="243">
        <f>'1.2 Nettokøb område'!H29-'1.4 Udbytter'!H28</f>
        <v>2251.4876584878575</v>
      </c>
      <c r="J28" s="126" t="s">
        <v>188</v>
      </c>
      <c r="K28" s="157">
        <v>-14</v>
      </c>
      <c r="L28" s="157">
        <v>-5</v>
      </c>
      <c r="M28" s="173">
        <f>'2.3 Foreninger nettokøb'!D29-'1.4 Udbytter'!M28</f>
        <v>-80.948486848816756</v>
      </c>
      <c r="N28" s="207">
        <v>0</v>
      </c>
      <c r="O28" s="157">
        <f>'2.3 Foreninger nettokøb'!F29-'1.4 Udbytter'!O28</f>
        <v>0</v>
      </c>
      <c r="P28" s="157">
        <f>'2.3 Foreninger nettokøb'!G29-'1.4 Udbytter'!P28</f>
        <v>0</v>
      </c>
      <c r="Q28" s="157">
        <f>'2.3 Foreninger nettokøb'!H29-'1.4 Udbytter'!Q28</f>
        <v>0</v>
      </c>
    </row>
    <row r="29" spans="1:17" x14ac:dyDescent="0.2">
      <c r="A29" s="241" t="s">
        <v>47</v>
      </c>
      <c r="B29" s="242">
        <v>9521</v>
      </c>
      <c r="C29" s="242">
        <v>-4596</v>
      </c>
      <c r="D29" s="242">
        <v>-13455.720194046144</v>
      </c>
      <c r="E29" s="243">
        <v>-7208.5437135045804</v>
      </c>
      <c r="F29" s="243">
        <f>'1.2 Nettokøb område'!F30-'1.4 Udbytter'!F29</f>
        <v>-2181.2383367431089</v>
      </c>
      <c r="G29" s="243">
        <f>'1.2 Nettokøb område'!G30-'1.4 Udbytter'!G29</f>
        <v>592.52134582496717</v>
      </c>
      <c r="H29" s="243">
        <f>'1.2 Nettokøb område'!H30-'1.4 Udbytter'!H29</f>
        <v>1863.1357795679726</v>
      </c>
      <c r="J29" s="126" t="s">
        <v>10</v>
      </c>
      <c r="K29" s="157">
        <v>-17.288007999999998</v>
      </c>
      <c r="L29" s="157">
        <v>69</v>
      </c>
      <c r="M29" s="173">
        <f>'2.3 Foreninger nettokøb'!D30-'1.4 Udbytter'!M29</f>
        <v>48.951912000000007</v>
      </c>
      <c r="N29" s="207">
        <v>77.228709000000009</v>
      </c>
      <c r="O29" s="157">
        <f>'2.3 Foreninger nettokøb'!F30-'1.4 Udbytter'!O29</f>
        <v>-16.190356000000001</v>
      </c>
      <c r="P29" s="157">
        <f>'2.3 Foreninger nettokøb'!G30-'1.4 Udbytter'!P29</f>
        <v>-16.833354</v>
      </c>
      <c r="Q29" s="157">
        <f>'2.3 Foreninger nettokøb'!H30-'1.4 Udbytter'!Q29</f>
        <v>-112.552447</v>
      </c>
    </row>
    <row r="30" spans="1:17" x14ac:dyDescent="0.2">
      <c r="A30" s="241" t="s">
        <v>48</v>
      </c>
      <c r="B30" s="242">
        <v>-8488</v>
      </c>
      <c r="C30" s="242">
        <v>7362</v>
      </c>
      <c r="D30" s="242">
        <v>-11156.280551620866</v>
      </c>
      <c r="E30" s="243">
        <v>7023.0216120992645</v>
      </c>
      <c r="F30" s="243">
        <f>'1.2 Nettokøb område'!F31-'1.4 Udbytter'!F30</f>
        <v>210.36609233943287</v>
      </c>
      <c r="G30" s="243">
        <f>'1.2 Nettokøb område'!G31-'1.4 Udbytter'!G30</f>
        <v>-11.601429654462569</v>
      </c>
      <c r="H30" s="243">
        <f>'1.2 Nettokøb område'!H31-'1.4 Udbytter'!H30</f>
        <v>-1338.3432841492536</v>
      </c>
      <c r="J30" s="126" t="s">
        <v>222</v>
      </c>
      <c r="K30" s="157">
        <v>-100.970388</v>
      </c>
      <c r="L30" s="157">
        <v>-124</v>
      </c>
      <c r="M30" s="173">
        <f>'2.3 Foreninger nettokøb'!D31-'1.4 Udbytter'!M30</f>
        <v>-1262.69187625927</v>
      </c>
      <c r="N30" s="207">
        <v>-39.494401959999998</v>
      </c>
      <c r="O30" s="157">
        <f>'2.3 Foreninger nettokøb'!F31-'1.4 Udbytter'!O30</f>
        <v>2.7995430000000002E-2</v>
      </c>
      <c r="P30" s="157">
        <f>'2.3 Foreninger nettokøb'!G31-'1.4 Udbytter'!P30</f>
        <v>-1.8956903599999999</v>
      </c>
      <c r="Q30" s="157">
        <f>'2.3 Foreninger nettokøb'!H31-'1.4 Udbytter'!Q30</f>
        <v>-127.52607594</v>
      </c>
    </row>
    <row r="31" spans="1:17" x14ac:dyDescent="0.2">
      <c r="A31" s="241" t="s">
        <v>147</v>
      </c>
      <c r="B31" s="242">
        <v>10858</v>
      </c>
      <c r="C31" s="242">
        <v>-162</v>
      </c>
      <c r="D31" s="242">
        <v>-4157.6496002499998</v>
      </c>
      <c r="E31" s="243">
        <v>-4347.4206971499998</v>
      </c>
      <c r="F31" s="243">
        <f>'1.2 Nettokøb område'!F32-'1.4 Udbytter'!F31</f>
        <v>-1339.3428394099999</v>
      </c>
      <c r="G31" s="243">
        <f>'1.2 Nettokøb område'!G32-'1.4 Udbytter'!G31</f>
        <v>-479.19837174000003</v>
      </c>
      <c r="H31" s="243">
        <f>'1.2 Nettokøb område'!H32-'1.4 Udbytter'!H31</f>
        <v>592.15738497999996</v>
      </c>
      <c r="J31" s="126" t="s">
        <v>11</v>
      </c>
      <c r="K31" s="157">
        <v>4762.051606</v>
      </c>
      <c r="L31" s="157">
        <v>6650</v>
      </c>
      <c r="M31" s="173">
        <f>'2.3 Foreninger nettokøb'!D32-'1.4 Udbytter'!M31</f>
        <v>-848.17294834999939</v>
      </c>
      <c r="N31" s="207">
        <v>-1.218648399999438</v>
      </c>
      <c r="O31" s="157">
        <f>'2.3 Foreninger nettokøb'!F32-'1.4 Udbytter'!O31</f>
        <v>904.43660399999999</v>
      </c>
      <c r="P31" s="157">
        <f>'2.3 Foreninger nettokøb'!G32-'1.4 Udbytter'!P31</f>
        <v>40.736654000000001</v>
      </c>
      <c r="Q31" s="157">
        <f>'2.3 Foreninger nettokøb'!H32-'1.4 Udbytter'!Q31</f>
        <v>297.31688519999989</v>
      </c>
    </row>
    <row r="32" spans="1:17" x14ac:dyDescent="0.2">
      <c r="A32" s="241" t="s">
        <v>150</v>
      </c>
      <c r="B32" s="242">
        <v>273</v>
      </c>
      <c r="C32" s="242">
        <v>-482</v>
      </c>
      <c r="D32" s="242">
        <v>637.7805470718705</v>
      </c>
      <c r="E32" s="243">
        <v>-1050.6125565900002</v>
      </c>
      <c r="F32" s="243">
        <f>'1.2 Nettokøb område'!F33-'1.4 Udbytter'!F32</f>
        <v>-27.272492509999999</v>
      </c>
      <c r="G32" s="243">
        <f>'1.2 Nettokøb område'!G33-'1.4 Udbytter'!G32</f>
        <v>-196.43557619000001</v>
      </c>
      <c r="H32" s="243">
        <f>'1.2 Nettokøb område'!H33-'1.4 Udbytter'!H32</f>
        <v>-1067.3465633200001</v>
      </c>
      <c r="J32" s="126" t="s">
        <v>12</v>
      </c>
      <c r="K32" s="157">
        <v>2284.0097900000001</v>
      </c>
      <c r="L32" s="157">
        <v>1364</v>
      </c>
      <c r="M32" s="173">
        <f>'2.3 Foreninger nettokøb'!D33-'1.4 Udbytter'!M32</f>
        <v>17272.329665266552</v>
      </c>
      <c r="N32" s="207">
        <v>17160.264509418244</v>
      </c>
      <c r="O32" s="157">
        <f>'2.3 Foreninger nettokøb'!F33-'1.4 Udbytter'!O32</f>
        <v>1101.5696521195375</v>
      </c>
      <c r="P32" s="157">
        <f>'2.3 Foreninger nettokøb'!G33-'1.4 Udbytter'!P32</f>
        <v>584.35532501475188</v>
      </c>
      <c r="Q32" s="157">
        <f>'2.3 Foreninger nettokøb'!H33-'1.4 Udbytter'!Q32</f>
        <v>10596.081622257858</v>
      </c>
    </row>
    <row r="33" spans="1:17" x14ac:dyDescent="0.2">
      <c r="A33" s="241" t="s">
        <v>162</v>
      </c>
      <c r="B33" s="242">
        <v>-233</v>
      </c>
      <c r="C33" s="242">
        <v>1057</v>
      </c>
      <c r="D33" s="242">
        <v>486.35601717999998</v>
      </c>
      <c r="E33" s="243">
        <v>-1815.3489900100001</v>
      </c>
      <c r="F33" s="243">
        <f>'1.2 Nettokøb område'!F34-'1.4 Udbytter'!F33</f>
        <v>117.01517074</v>
      </c>
      <c r="G33" s="243">
        <f>'1.2 Nettokøb område'!G34-'1.4 Udbytter'!G33</f>
        <v>125.69700555</v>
      </c>
      <c r="H33" s="243">
        <f>'1.2 Nettokøb område'!H34-'1.4 Udbytter'!H33</f>
        <v>1216.0282204800001</v>
      </c>
      <c r="J33" s="126" t="s">
        <v>186</v>
      </c>
      <c r="K33" s="157">
        <v>1576.9042489999999</v>
      </c>
      <c r="L33" s="157">
        <v>2709</v>
      </c>
      <c r="M33" s="173">
        <f>'2.3 Foreninger nettokøb'!D34-'1.4 Udbytter'!M33</f>
        <v>3369.4982896900001</v>
      </c>
      <c r="N33" s="207">
        <v>2754.42872235</v>
      </c>
      <c r="O33" s="157">
        <f>'2.3 Foreninger nettokøb'!F34-'1.4 Udbytter'!O33</f>
        <v>396.59679999999997</v>
      </c>
      <c r="P33" s="157">
        <f>'2.3 Foreninger nettokøb'!G34-'1.4 Udbytter'!P33</f>
        <v>244.72955999999999</v>
      </c>
      <c r="Q33" s="157">
        <f>'2.3 Foreninger nettokøb'!H34-'1.4 Udbytter'!Q33</f>
        <v>2308.5584048999999</v>
      </c>
    </row>
    <row r="34" spans="1:17" x14ac:dyDescent="0.2">
      <c r="A34" s="238" t="s">
        <v>22</v>
      </c>
      <c r="B34" s="244">
        <v>13096</v>
      </c>
      <c r="C34" s="244">
        <v>2145</v>
      </c>
      <c r="D34" s="244">
        <v>-35434.652911486839</v>
      </c>
      <c r="E34" s="245">
        <v>-4439.3093367170823</v>
      </c>
      <c r="F34" s="245">
        <f>'1.2 Nettokøb område'!F35-'1.4 Udbytter'!F34</f>
        <v>-3338.5663834141387</v>
      </c>
      <c r="G34" s="245">
        <f>'1.2 Nettokøb område'!G35-'1.4 Udbytter'!G34</f>
        <v>2253.2275966052566</v>
      </c>
      <c r="H34" s="245">
        <f>'1.2 Nettokøb område'!H35-'1.4 Udbytter'!H34</f>
        <v>3517.1191960465776</v>
      </c>
      <c r="J34" s="126" t="s">
        <v>156</v>
      </c>
      <c r="K34" s="157">
        <v>917.87562700000001</v>
      </c>
      <c r="L34" s="157">
        <v>-3098</v>
      </c>
      <c r="M34" s="173">
        <f>'2.3 Foreninger nettokøb'!D35-'1.4 Udbytter'!M34</f>
        <v>-1725.6417660000002</v>
      </c>
      <c r="N34" s="207">
        <v>116.50510499999996</v>
      </c>
      <c r="O34" s="157">
        <f>'2.3 Foreninger nettokøb'!F35-'1.4 Udbytter'!O34</f>
        <v>253.307286</v>
      </c>
      <c r="P34" s="157">
        <f>'2.3 Foreninger nettokøb'!G35-'1.4 Udbytter'!P34</f>
        <v>-60.588827999999999</v>
      </c>
      <c r="Q34" s="157">
        <f>'2.3 Foreninger nettokøb'!H35-'1.4 Udbytter'!Q34</f>
        <v>-2110.8011069999998</v>
      </c>
    </row>
    <row r="35" spans="1:17" x14ac:dyDescent="0.2">
      <c r="A35" s="246" t="s">
        <v>49</v>
      </c>
      <c r="B35" s="239">
        <v>59</v>
      </c>
      <c r="C35" s="239">
        <v>4</v>
      </c>
      <c r="D35" s="239">
        <v>-50.000453</v>
      </c>
      <c r="E35" s="240">
        <v>-23.283550999999999</v>
      </c>
      <c r="F35" s="240">
        <f>'1.2 Nettokøb område'!F36-'1.4 Udbytter'!F35</f>
        <v>0</v>
      </c>
      <c r="G35" s="240">
        <f>'1.2 Nettokøb område'!G36-'1.4 Udbytter'!G35</f>
        <v>0</v>
      </c>
      <c r="H35" s="240">
        <f>'1.2 Nettokøb område'!H36-'1.4 Udbytter'!H35</f>
        <v>2.9031729999999998</v>
      </c>
      <c r="J35" s="126" t="s">
        <v>153</v>
      </c>
      <c r="K35" s="157">
        <v>-1692</v>
      </c>
      <c r="L35" s="157">
        <v>-2075</v>
      </c>
      <c r="M35" s="173">
        <f>'2.3 Foreninger nettokøb'!D36-'1.4 Udbytter'!M35</f>
        <v>-421</v>
      </c>
      <c r="N35" s="207">
        <v>-376.13193999999999</v>
      </c>
      <c r="O35" s="157">
        <f>'2.3 Foreninger nettokøb'!F36-'1.4 Udbytter'!O35</f>
        <v>-8.6333300000000008</v>
      </c>
      <c r="P35" s="157">
        <f>'2.3 Foreninger nettokøb'!G36-'1.4 Udbytter'!P35</f>
        <v>-9.5887359999999831</v>
      </c>
      <c r="Q35" s="157">
        <f>'2.3 Foreninger nettokøb'!H36-'1.4 Udbytter'!Q35</f>
        <v>-247.09715399999999</v>
      </c>
    </row>
    <row r="36" spans="1:17" x14ac:dyDescent="0.2">
      <c r="A36" s="238" t="s">
        <v>146</v>
      </c>
      <c r="B36" s="239">
        <v>-9</v>
      </c>
      <c r="C36" s="239">
        <v>306</v>
      </c>
      <c r="D36" s="239">
        <v>2018.4256578999998</v>
      </c>
      <c r="E36" s="240">
        <v>107.35778358</v>
      </c>
      <c r="F36" s="240">
        <f>'1.2 Nettokøb område'!F37-'1.4 Udbytter'!F36</f>
        <v>22.191364459999999</v>
      </c>
      <c r="G36" s="240">
        <f>'1.2 Nettokøb område'!G37-'1.4 Udbytter'!G36</f>
        <v>13.295378749999999</v>
      </c>
      <c r="H36" s="240">
        <f>'1.2 Nettokøb område'!H37-'1.4 Udbytter'!H36</f>
        <v>-278.35860460999999</v>
      </c>
      <c r="J36" s="126" t="s">
        <v>13</v>
      </c>
      <c r="K36" s="157">
        <v>-2452.2418310000003</v>
      </c>
      <c r="L36" s="157">
        <v>-684</v>
      </c>
      <c r="M36" s="173">
        <f>'2.3 Foreninger nettokøb'!D37-'1.4 Udbytter'!M36</f>
        <v>7170.2448877499992</v>
      </c>
      <c r="N36" s="207">
        <v>175.22760444000005</v>
      </c>
      <c r="O36" s="157">
        <f>'2.3 Foreninger nettokøb'!F37-'1.4 Udbytter'!O36</f>
        <v>271.70693227999999</v>
      </c>
      <c r="P36" s="157">
        <f>'2.3 Foreninger nettokøb'!G37-'1.4 Udbytter'!P36</f>
        <v>855.93986634999999</v>
      </c>
      <c r="Q36" s="157">
        <f>'2.3 Foreninger nettokøb'!H37-'1.4 Udbytter'!Q36</f>
        <v>1616.2515296400002</v>
      </c>
    </row>
    <row r="37" spans="1:17" x14ac:dyDescent="0.2">
      <c r="A37" s="247" t="s">
        <v>228</v>
      </c>
      <c r="B37" s="242"/>
      <c r="C37" s="242"/>
      <c r="D37" s="242"/>
      <c r="E37" s="243">
        <v>5468.2771534499998</v>
      </c>
      <c r="F37" s="243">
        <f>'1.2 Nettokøb område'!F38-'1.4 Udbytter'!F37</f>
        <v>1425.9410815197652</v>
      </c>
      <c r="G37" s="243">
        <f>'1.2 Nettokøb område'!G38-'1.4 Udbytter'!G37</f>
        <v>1534.01987098427</v>
      </c>
      <c r="H37" s="243">
        <f>'1.2 Nettokøb område'!H38-'1.4 Udbytter'!H37</f>
        <v>11720.760972588148</v>
      </c>
      <c r="J37" s="126" t="s">
        <v>23</v>
      </c>
      <c r="K37" s="157">
        <v>38.288887000000003</v>
      </c>
      <c r="L37" s="157">
        <v>-15</v>
      </c>
      <c r="M37" s="173">
        <f>'2.3 Foreninger nettokøb'!D38-'1.4 Udbytter'!M37</f>
        <v>27.427641000000001</v>
      </c>
      <c r="N37" s="207">
        <v>17.354725999999999</v>
      </c>
      <c r="O37" s="157">
        <f>'2.3 Foreninger nettokøb'!F38-'1.4 Udbytter'!O37</f>
        <v>1.0545</v>
      </c>
      <c r="P37" s="157">
        <f>'2.3 Foreninger nettokøb'!G38-'1.4 Udbytter'!P37</f>
        <v>5.3673000000000002</v>
      </c>
      <c r="Q37" s="157">
        <f>'2.3 Foreninger nettokøb'!H38-'1.4 Udbytter'!Q37</f>
        <v>25.115158999999998</v>
      </c>
    </row>
    <row r="38" spans="1:17" x14ac:dyDescent="0.2">
      <c r="A38" s="247" t="s">
        <v>229</v>
      </c>
      <c r="B38" s="242"/>
      <c r="C38" s="242"/>
      <c r="D38" s="242"/>
      <c r="E38" s="243">
        <v>889.01929229999007</v>
      </c>
      <c r="F38" s="243">
        <f>'1.2 Nettokøb område'!F39-'1.4 Udbytter'!F38</f>
        <v>94.021906979999997</v>
      </c>
      <c r="G38" s="243">
        <f>'1.2 Nettokøb område'!G39-'1.4 Udbytter'!G38</f>
        <v>85.419981669999999</v>
      </c>
      <c r="H38" s="243">
        <f>'1.2 Nettokøb område'!H39-'1.4 Udbytter'!H38</f>
        <v>328.93160611000008</v>
      </c>
      <c r="J38" s="126" t="s">
        <v>24</v>
      </c>
      <c r="K38" s="157">
        <v>396.749188</v>
      </c>
      <c r="L38" s="157">
        <v>46</v>
      </c>
      <c r="M38" s="173">
        <f>'2.3 Foreninger nettokøb'!D39-'1.4 Udbytter'!M38</f>
        <v>1.9079613849999983</v>
      </c>
      <c r="N38" s="207">
        <v>-102.28474431001</v>
      </c>
      <c r="O38" s="157">
        <f>'2.3 Foreninger nettokøb'!F39-'1.4 Udbytter'!O38</f>
        <v>20.120652</v>
      </c>
      <c r="P38" s="157">
        <f>'2.3 Foreninger nettokøb'!G39-'1.4 Udbytter'!P38</f>
        <v>56.92903957</v>
      </c>
      <c r="Q38" s="157">
        <f>'2.3 Foreninger nettokøb'!H39-'1.4 Udbytter'!Q38</f>
        <v>122.1625418</v>
      </c>
    </row>
    <row r="39" spans="1:17" x14ac:dyDescent="0.2">
      <c r="A39" s="247" t="s">
        <v>230</v>
      </c>
      <c r="B39" s="242"/>
      <c r="C39" s="242"/>
      <c r="D39" s="242"/>
      <c r="E39" s="243">
        <v>985.92192347999992</v>
      </c>
      <c r="F39" s="243">
        <f>'1.2 Nettokøb område'!F40-'1.4 Udbytter'!F39</f>
        <v>244.70401652999999</v>
      </c>
      <c r="G39" s="243">
        <f>'1.2 Nettokøb område'!G40-'1.4 Udbytter'!G39</f>
        <v>298.50862431000002</v>
      </c>
      <c r="H39" s="243">
        <f>'1.2 Nettokøb område'!H40-'1.4 Udbytter'!H39</f>
        <v>1665.71872951</v>
      </c>
      <c r="J39" s="126" t="s">
        <v>27</v>
      </c>
      <c r="K39" s="157">
        <v>-51.835184999999996</v>
      </c>
      <c r="L39" s="157">
        <v>97</v>
      </c>
      <c r="M39" s="173">
        <f>'2.3 Foreninger nettokøb'!D40-'1.4 Udbytter'!M39</f>
        <v>108.57962160999999</v>
      </c>
      <c r="N39" s="207">
        <v>-12.043491199999998</v>
      </c>
      <c r="O39" s="157">
        <f>'2.3 Foreninger nettokøb'!F40-'1.4 Udbytter'!O39</f>
        <v>1.23109213</v>
      </c>
      <c r="P39" s="157">
        <f>'2.3 Foreninger nettokøb'!G40-'1.4 Udbytter'!P39</f>
        <v>0</v>
      </c>
      <c r="Q39" s="157">
        <f>'2.3 Foreninger nettokøb'!H40-'1.4 Udbytter'!Q39</f>
        <v>0</v>
      </c>
    </row>
    <row r="40" spans="1:17" x14ac:dyDescent="0.2">
      <c r="A40" s="248" t="s">
        <v>231</v>
      </c>
      <c r="B40" s="249"/>
      <c r="C40" s="249"/>
      <c r="D40" s="249"/>
      <c r="E40" s="250">
        <v>2186.69852382</v>
      </c>
      <c r="F40" s="250">
        <f>'1.2 Nettokøb område'!F41-'1.4 Udbytter'!F40</f>
        <v>814.59186118000002</v>
      </c>
      <c r="G40" s="250">
        <f>'1.2 Nettokøb område'!G41-'1.4 Udbytter'!G40</f>
        <v>767.07370143000003</v>
      </c>
      <c r="H40" s="250">
        <f>'1.2 Nettokøb område'!H41-'1.4 Udbytter'!H40</f>
        <v>6509.8646227600002</v>
      </c>
      <c r="J40" s="126" t="s">
        <v>154</v>
      </c>
      <c r="K40" s="157">
        <v>-1963.9330869999999</v>
      </c>
      <c r="L40" s="157">
        <v>-1126</v>
      </c>
      <c r="M40" s="173">
        <f>'2.3 Foreninger nettokøb'!D41-'1.4 Udbytter'!M40</f>
        <v>2890.2806764299999</v>
      </c>
      <c r="N40" s="207">
        <v>-2510.8167301100002</v>
      </c>
      <c r="O40" s="157">
        <f>'2.3 Foreninger nettokøb'!F41-'1.4 Udbytter'!O40</f>
        <v>376.99162797999998</v>
      </c>
      <c r="P40" s="157">
        <f>'2.3 Foreninger nettokøb'!G41-'1.4 Udbytter'!P40</f>
        <v>1115.6911151100001</v>
      </c>
      <c r="Q40" s="157">
        <f>'2.3 Foreninger nettokøb'!H41-'1.4 Udbytter'!Q40</f>
        <v>969.98935956000003</v>
      </c>
    </row>
    <row r="41" spans="1:17" x14ac:dyDescent="0.2">
      <c r="A41" s="238" t="s">
        <v>53</v>
      </c>
      <c r="B41" s="239">
        <v>8893</v>
      </c>
      <c r="C41" s="239">
        <v>10248</v>
      </c>
      <c r="D41" s="239">
        <v>38685.324387560737</v>
      </c>
      <c r="E41" s="240">
        <v>9529.9168930499909</v>
      </c>
      <c r="F41" s="240">
        <f>'1.2 Nettokøb område'!F42-'1.4 Udbytter'!F41</f>
        <v>2579.2588662097651</v>
      </c>
      <c r="G41" s="240">
        <f>'1.2 Nettokøb område'!G42-'1.4 Udbytter'!G41</f>
        <v>2685.0221783942698</v>
      </c>
      <c r="H41" s="240">
        <f>'1.2 Nettokøb område'!H42-'1.4 Udbytter'!H41</f>
        <v>20225.27593096815</v>
      </c>
      <c r="J41" s="126" t="s">
        <v>59</v>
      </c>
      <c r="K41" s="157">
        <v>-233</v>
      </c>
      <c r="L41" s="157">
        <v>123</v>
      </c>
      <c r="M41" s="173">
        <f>'2.3 Foreninger nettokøb'!D42-'1.4 Udbytter'!M41</f>
        <v>363.43933088</v>
      </c>
      <c r="N41" s="207">
        <v>-1808.7224952199999</v>
      </c>
      <c r="O41" s="157">
        <f>'2.3 Foreninger nettokøb'!F42-'1.4 Udbytter'!O41</f>
        <v>-0.87040340000000005</v>
      </c>
      <c r="P41" s="157">
        <f>'2.3 Foreninger nettokøb'!G42-'1.4 Udbytter'!P41</f>
        <v>-71.255119199999996</v>
      </c>
      <c r="Q41" s="157">
        <f>'2.3 Foreninger nettokøb'!H42-'1.4 Udbytter'!Q41</f>
        <v>-294.13198756999998</v>
      </c>
    </row>
    <row r="42" spans="1:17" x14ac:dyDescent="0.2">
      <c r="A42" s="238" t="s">
        <v>159</v>
      </c>
      <c r="B42" s="239">
        <v>488</v>
      </c>
      <c r="C42" s="239">
        <v>1697</v>
      </c>
      <c r="D42" s="239">
        <v>8897.6167878899996</v>
      </c>
      <c r="E42" s="240">
        <v>2798.5170045899999</v>
      </c>
      <c r="F42" s="240">
        <f>'1.2 Nettokøb område'!F43-'1.4 Udbytter'!F42</f>
        <v>-307.50323350999997</v>
      </c>
      <c r="G42" s="240">
        <f>'1.2 Nettokøb område'!G43-'1.4 Udbytter'!G42</f>
        <v>737.88882193999996</v>
      </c>
      <c r="H42" s="240">
        <f>'1.2 Nettokøb område'!H43-'1.4 Udbytter'!H42</f>
        <v>2332.3114358199996</v>
      </c>
      <c r="J42" s="126" t="s">
        <v>189</v>
      </c>
      <c r="K42" s="157">
        <v>399</v>
      </c>
      <c r="L42" s="157">
        <v>-795</v>
      </c>
      <c r="M42" s="173">
        <f>'2.3 Foreninger nettokøb'!D43-'1.4 Udbytter'!M42</f>
        <v>-1570.7779024599599</v>
      </c>
      <c r="N42" s="207">
        <v>-1160.31651999</v>
      </c>
      <c r="O42" s="157">
        <f>'2.3 Foreninger nettokøb'!F43-'1.4 Udbytter'!O42</f>
        <v>32.887514500000002</v>
      </c>
      <c r="P42" s="157">
        <f>'2.3 Foreninger nettokøb'!G43-'1.4 Udbytter'!P42</f>
        <v>0.39385288000000002</v>
      </c>
      <c r="Q42" s="157">
        <f>'2.3 Foreninger nettokøb'!H43-'1.4 Udbytter'!Q42</f>
        <v>-946.92047142000001</v>
      </c>
    </row>
    <row r="43" spans="1:17" x14ac:dyDescent="0.2">
      <c r="A43" s="238" t="s">
        <v>160</v>
      </c>
      <c r="B43" s="239">
        <v>824</v>
      </c>
      <c r="C43" s="239">
        <v>28</v>
      </c>
      <c r="D43" s="239">
        <v>2478.4760283199998</v>
      </c>
      <c r="E43" s="240">
        <v>442.10169488000003</v>
      </c>
      <c r="F43" s="240">
        <f>'1.2 Nettokøb område'!F44-'1.4 Udbytter'!F43</f>
        <v>16.867912</v>
      </c>
      <c r="G43" s="240">
        <f>'1.2 Nettokøb område'!G44-'1.4 Udbytter'!G43</f>
        <v>10.8474</v>
      </c>
      <c r="H43" s="240">
        <f>'1.2 Nettokøb område'!H44-'1.4 Udbytter'!H43</f>
        <v>373.53811784000004</v>
      </c>
      <c r="J43" s="126" t="s">
        <v>60</v>
      </c>
      <c r="K43" s="157">
        <v>1337</v>
      </c>
      <c r="L43" s="157">
        <v>2016</v>
      </c>
      <c r="M43" s="173">
        <f>'2.3 Foreninger nettokøb'!D44-'1.4 Udbytter'!M43</f>
        <v>2400.6273135678275</v>
      </c>
      <c r="N43" s="207">
        <v>502.15342021553602</v>
      </c>
      <c r="O43" s="157">
        <f>'2.3 Foreninger nettokøb'!F44-'1.4 Udbytter'!O43</f>
        <v>108.23038099999999</v>
      </c>
      <c r="P43" s="157">
        <f>'2.3 Foreninger nettokøb'!G44-'1.4 Udbytter'!P43</f>
        <v>-152.13665751000002</v>
      </c>
      <c r="Q43" s="157">
        <f>'2.3 Foreninger nettokøb'!H44-'1.4 Udbytter'!Q43</f>
        <v>-755.46234399999992</v>
      </c>
    </row>
    <row r="44" spans="1:17" x14ac:dyDescent="0.2">
      <c r="A44" s="238" t="s">
        <v>157</v>
      </c>
      <c r="B44" s="239">
        <v>-907</v>
      </c>
      <c r="C44" s="239">
        <v>113</v>
      </c>
      <c r="D44" s="239">
        <v>2631.6450710511831</v>
      </c>
      <c r="E44" s="240">
        <v>2439.6184416000001</v>
      </c>
      <c r="F44" s="240">
        <f>'1.2 Nettokøb område'!F45-'1.4 Udbytter'!F44</f>
        <v>205.8439501</v>
      </c>
      <c r="G44" s="240">
        <f>'1.2 Nettokøb område'!G45-'1.4 Udbytter'!G44</f>
        <v>326.06599619999997</v>
      </c>
      <c r="H44" s="240">
        <f>'1.2 Nettokøb område'!H45-'1.4 Udbytter'!H44</f>
        <v>2125.5403767399998</v>
      </c>
      <c r="J44" s="92" t="s">
        <v>15</v>
      </c>
      <c r="K44" s="70">
        <v>26015</v>
      </c>
      <c r="L44" s="70">
        <v>21134</v>
      </c>
      <c r="M44" s="70">
        <v>37654.924778040739</v>
      </c>
      <c r="N44" s="70">
        <v>8679.0160613279568</v>
      </c>
      <c r="O44" s="70">
        <f>SUM(O3:O43)-O35</f>
        <v>2216.7171634356264</v>
      </c>
      <c r="P44" s="70">
        <f>SUM(P3:P43)-P35</f>
        <v>6221.9132537885889</v>
      </c>
      <c r="Q44" s="70">
        <f>SUM(Q3:Q43)-Q35</f>
        <v>25242.785013802892</v>
      </c>
    </row>
    <row r="45" spans="1:17" x14ac:dyDescent="0.2">
      <c r="A45" s="251" t="s">
        <v>170</v>
      </c>
      <c r="B45" s="252">
        <v>-10</v>
      </c>
      <c r="C45" s="252">
        <v>-5</v>
      </c>
      <c r="D45" s="252">
        <v>-124.689829</v>
      </c>
      <c r="E45" s="253">
        <v>2021.994919</v>
      </c>
      <c r="F45" s="253">
        <f>'1.2 Nettokøb område'!F46-'1.4 Udbytter'!F45</f>
        <v>0</v>
      </c>
      <c r="G45" s="253">
        <f>'1.2 Nettokøb område'!G46-'1.4 Udbytter'!G45</f>
        <v>0</v>
      </c>
      <c r="H45" s="253">
        <f>'1.2 Nettokøb område'!H46-'1.4 Udbytter'!H45</f>
        <v>55.511080999999997</v>
      </c>
      <c r="J45" s="93" t="s">
        <v>114</v>
      </c>
      <c r="K45" s="94">
        <v>24323</v>
      </c>
      <c r="L45" s="94">
        <v>19059</v>
      </c>
      <c r="M45" s="94">
        <v>37233.924778040739</v>
      </c>
      <c r="N45" s="94">
        <v>8302.8841213279575</v>
      </c>
      <c r="O45" s="94">
        <f>SUM(O3:O43)</f>
        <v>2208.0838334356263</v>
      </c>
      <c r="P45" s="94">
        <f>SUM(P3:P43)</f>
        <v>6212.3245177885892</v>
      </c>
      <c r="Q45" s="94">
        <f>SUM(Q3:Q43)</f>
        <v>24995.687859802892</v>
      </c>
    </row>
    <row r="46" spans="1:17" x14ac:dyDescent="0.2">
      <c r="A46" s="254" t="s">
        <v>140</v>
      </c>
      <c r="B46" s="255">
        <v>26015</v>
      </c>
      <c r="C46" s="255">
        <v>21134</v>
      </c>
      <c r="D46" s="255">
        <v>37654.924778040739</v>
      </c>
      <c r="E46" s="256">
        <v>8679.0160613279659</v>
      </c>
      <c r="F46" s="256">
        <f>F3+F22+F27+F34+F35+F36+F41+F42+F43+F44+F45</f>
        <v>2216.7171634356278</v>
      </c>
      <c r="G46" s="256">
        <f>G3+G22+G27+G34+G35+G36+G41+G42+G43+G44+G45</f>
        <v>6221.8678617885898</v>
      </c>
      <c r="H46" s="256">
        <f>H3+H22+H27+H34+H35+H36+H41+H42+H43+H44+H45</f>
        <v>25242.739621802884</v>
      </c>
      <c r="J46" s="197" t="s">
        <v>195</v>
      </c>
      <c r="K46" s="197"/>
      <c r="L46" s="197"/>
      <c r="M46" s="197"/>
      <c r="N46" s="197"/>
      <c r="O46" s="197"/>
      <c r="P46" s="197"/>
      <c r="Q46" s="161"/>
    </row>
    <row r="47" spans="1:17" s="160" customFormat="1" x14ac:dyDescent="0.2"/>
    <row r="48" spans="1:17" s="160" customFormat="1" x14ac:dyDescent="0.2">
      <c r="F48" s="199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5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1"/>
      <c r="K86" s="160"/>
      <c r="L86" s="160"/>
      <c r="M86" s="202"/>
      <c r="N86" s="202"/>
      <c r="O86" s="202"/>
      <c r="P86" s="202"/>
      <c r="Q86" s="160"/>
    </row>
    <row r="87" spans="10:17" x14ac:dyDescent="0.2">
      <c r="J87" s="201"/>
      <c r="K87" s="160"/>
      <c r="L87" s="160"/>
      <c r="M87" s="202"/>
      <c r="N87" s="202"/>
      <c r="O87" s="202"/>
      <c r="P87" s="202"/>
      <c r="Q87" s="160"/>
    </row>
    <row r="88" spans="10:17" x14ac:dyDescent="0.2">
      <c r="J88" s="201"/>
      <c r="K88" s="160"/>
      <c r="L88" s="160"/>
      <c r="M88" s="202"/>
      <c r="N88" s="202"/>
      <c r="O88" s="202"/>
      <c r="P88" s="202"/>
      <c r="Q88" s="160"/>
    </row>
    <row r="89" spans="10:17" x14ac:dyDescent="0.2">
      <c r="J89" s="201"/>
      <c r="K89" s="160"/>
      <c r="L89" s="160"/>
      <c r="M89" s="202"/>
      <c r="N89" s="202"/>
      <c r="O89" s="202"/>
      <c r="P89" s="202"/>
      <c r="Q89" s="160"/>
    </row>
    <row r="90" spans="10:17" x14ac:dyDescent="0.2">
      <c r="J90" s="201"/>
      <c r="K90" s="160"/>
      <c r="L90" s="160"/>
      <c r="M90" s="202"/>
      <c r="N90" s="202"/>
      <c r="O90" s="202"/>
      <c r="P90" s="202"/>
      <c r="Q90" s="160"/>
    </row>
    <row r="91" spans="10:17" x14ac:dyDescent="0.2">
      <c r="J91" s="201"/>
      <c r="K91" s="160"/>
      <c r="L91" s="160"/>
      <c r="M91" s="202"/>
      <c r="N91" s="202"/>
      <c r="O91" s="202"/>
      <c r="P91" s="202"/>
      <c r="Q91" s="160"/>
    </row>
    <row r="92" spans="10:17" x14ac:dyDescent="0.2">
      <c r="J92" s="201"/>
      <c r="K92" s="160"/>
      <c r="L92" s="160"/>
      <c r="M92" s="202"/>
      <c r="N92" s="202"/>
      <c r="O92" s="202"/>
      <c r="P92" s="202"/>
      <c r="Q92" s="160"/>
    </row>
    <row r="93" spans="10:17" x14ac:dyDescent="0.2">
      <c r="J93" s="201"/>
      <c r="K93" s="160"/>
      <c r="L93" s="160"/>
      <c r="M93" s="202"/>
      <c r="N93" s="202"/>
      <c r="O93" s="202"/>
      <c r="P93" s="202"/>
      <c r="Q93" s="160"/>
    </row>
    <row r="94" spans="10:17" x14ac:dyDescent="0.2">
      <c r="J94" s="201"/>
      <c r="K94" s="160"/>
      <c r="L94" s="160"/>
      <c r="M94" s="202"/>
      <c r="N94" s="202"/>
      <c r="O94" s="202"/>
      <c r="P94" s="202"/>
      <c r="Q94" s="160"/>
    </row>
    <row r="95" spans="10:17" x14ac:dyDescent="0.2">
      <c r="J95" s="201"/>
      <c r="K95" s="160"/>
      <c r="L95" s="160"/>
      <c r="M95" s="202"/>
      <c r="N95" s="202"/>
      <c r="O95" s="202"/>
      <c r="P95" s="202"/>
      <c r="Q95" s="160"/>
    </row>
    <row r="96" spans="10:17" x14ac:dyDescent="0.2">
      <c r="J96" s="201"/>
      <c r="K96" s="160"/>
      <c r="L96" s="160"/>
      <c r="M96" s="202"/>
      <c r="N96" s="202"/>
      <c r="O96" s="202"/>
      <c r="P96" s="202"/>
      <c r="Q96" s="160"/>
    </row>
    <row r="97" spans="10:17" x14ac:dyDescent="0.2">
      <c r="J97" s="201"/>
      <c r="K97" s="160"/>
      <c r="L97" s="160"/>
      <c r="M97" s="202"/>
      <c r="N97" s="202"/>
      <c r="O97" s="202"/>
      <c r="P97" s="202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B94"/>
  <sheetViews>
    <sheetView zoomScale="75" zoomScaleNormal="75" workbookViewId="0">
      <selection activeCell="M11" sqref="M11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4" bestFit="1" customWidth="1"/>
    <col min="9" max="9" width="12.5703125" style="191" bestFit="1" customWidth="1"/>
    <col min="10" max="10" width="15.85546875" style="191" customWidth="1"/>
    <col min="11" max="11" width="11.42578125" style="191"/>
    <col min="12" max="28" width="11.42578125" style="323"/>
    <col min="29" max="16384" width="11.42578125" style="6"/>
  </cols>
  <sheetData>
    <row r="1" spans="1:28" ht="32.25" customHeight="1" x14ac:dyDescent="0.2">
      <c r="A1" s="354" t="s">
        <v>119</v>
      </c>
      <c r="B1" s="355"/>
      <c r="C1" s="355"/>
      <c r="D1" s="355"/>
      <c r="E1" s="355"/>
      <c r="F1" s="355"/>
      <c r="G1" s="356"/>
      <c r="H1" s="355"/>
      <c r="I1" s="355"/>
      <c r="J1" s="357"/>
    </row>
    <row r="2" spans="1:28" ht="21.75" customHeight="1" x14ac:dyDescent="0.2">
      <c r="A2" s="360" t="s">
        <v>254</v>
      </c>
      <c r="B2" s="360"/>
      <c r="C2" s="360"/>
      <c r="D2" s="360"/>
      <c r="E2" s="360"/>
      <c r="F2" s="360"/>
      <c r="G2" s="361"/>
      <c r="H2" s="358" t="s">
        <v>249</v>
      </c>
      <c r="I2" s="358"/>
      <c r="J2" s="359"/>
    </row>
    <row r="3" spans="1:28" ht="38.25" x14ac:dyDescent="0.2">
      <c r="A3" s="307" t="s">
        <v>131</v>
      </c>
      <c r="B3" s="308">
        <v>2015</v>
      </c>
      <c r="C3" s="309">
        <v>2016</v>
      </c>
      <c r="D3" s="309">
        <v>2017</v>
      </c>
      <c r="E3" s="309">
        <v>2018</v>
      </c>
      <c r="F3" s="309" t="s">
        <v>260</v>
      </c>
      <c r="G3" s="309" t="s">
        <v>261</v>
      </c>
      <c r="H3" s="310">
        <v>2018</v>
      </c>
      <c r="I3" s="309" t="s">
        <v>260</v>
      </c>
      <c r="J3" s="309" t="s">
        <v>261</v>
      </c>
    </row>
    <row r="4" spans="1:28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1100.005255</v>
      </c>
      <c r="G4" s="139">
        <v>1122.0888910000001</v>
      </c>
      <c r="H4" s="267">
        <v>719.73779969999998</v>
      </c>
      <c r="I4" s="139">
        <v>1078.2736886</v>
      </c>
      <c r="J4" s="139">
        <v>1122.0888910000001</v>
      </c>
      <c r="K4" s="191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</row>
    <row r="5" spans="1:28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3915.1829738000001</v>
      </c>
      <c r="G5" s="119">
        <v>4037.9348037999998</v>
      </c>
      <c r="H5" s="230">
        <v>3533.9068631</v>
      </c>
      <c r="I5" s="119">
        <v>3623.113860387019</v>
      </c>
      <c r="J5" s="119">
        <v>3868.6346408475679</v>
      </c>
      <c r="K5" s="191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</row>
    <row r="6" spans="1:28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>
        <v>283.16254309999999</v>
      </c>
      <c r="G6" s="119"/>
      <c r="H6" s="230">
        <v>736.22973737999996</v>
      </c>
      <c r="I6" s="119">
        <v>262.34110333000001</v>
      </c>
      <c r="J6" s="119"/>
      <c r="K6" s="191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</row>
    <row r="7" spans="1:28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0"/>
      <c r="I7" s="119"/>
      <c r="J7" s="119"/>
      <c r="K7" s="191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</row>
    <row r="8" spans="1:28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95050.771074250006</v>
      </c>
      <c r="G8" s="140">
        <v>96093.311894693004</v>
      </c>
      <c r="H8" s="268">
        <v>71987.99807746381</v>
      </c>
      <c r="I8" s="140">
        <v>84181.089806669726</v>
      </c>
      <c r="J8" s="140">
        <v>86163.438328408622</v>
      </c>
    </row>
    <row r="9" spans="1:28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622.43239589999996</v>
      </c>
      <c r="G9" s="156">
        <v>836.11809817000005</v>
      </c>
      <c r="H9" s="269">
        <v>367.13232319999997</v>
      </c>
      <c r="I9" s="156">
        <v>541.39477994000003</v>
      </c>
      <c r="J9" s="156">
        <v>836.11809817000005</v>
      </c>
    </row>
    <row r="10" spans="1:28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8954.3177739999992</v>
      </c>
      <c r="G10" s="141">
        <v>9789.219411</v>
      </c>
      <c r="H10" s="270">
        <v>5108.2578978000001</v>
      </c>
      <c r="I10" s="141">
        <v>8356.5112055999998</v>
      </c>
      <c r="J10" s="141">
        <v>9789.219411</v>
      </c>
    </row>
    <row r="11" spans="1:28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6960.9769075200002</v>
      </c>
      <c r="G11" s="118">
        <v>7269.6302553799997</v>
      </c>
      <c r="H11" s="230">
        <v>6192.21750892</v>
      </c>
      <c r="I11" s="119">
        <v>6737.2326882199995</v>
      </c>
      <c r="J11" s="119">
        <v>7269.6302553799997</v>
      </c>
    </row>
    <row r="12" spans="1:28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480488.74600087729</v>
      </c>
      <c r="G12" s="139">
        <v>483652.91820091102</v>
      </c>
      <c r="H12" s="267">
        <v>425819.14539000636</v>
      </c>
      <c r="I12" s="139">
        <v>457186.1634008605</v>
      </c>
      <c r="J12" s="139">
        <v>468716.38319550222</v>
      </c>
      <c r="K12" s="191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</row>
    <row r="13" spans="1:28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262.90128900000002</v>
      </c>
      <c r="G13" s="118">
        <v>259.94641899999999</v>
      </c>
      <c r="H13" s="230">
        <v>206.74749700000001</v>
      </c>
      <c r="I13" s="119">
        <v>241.041616</v>
      </c>
      <c r="J13" s="119">
        <v>259.94641899999999</v>
      </c>
    </row>
    <row r="14" spans="1:28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41038.530079000004</v>
      </c>
      <c r="G14" s="119">
        <v>43101.828356999999</v>
      </c>
      <c r="H14" s="230">
        <v>17852.351137170001</v>
      </c>
      <c r="I14" s="119">
        <v>24489.46514851</v>
      </c>
      <c r="J14" s="119">
        <v>26896.042863320003</v>
      </c>
    </row>
    <row r="15" spans="1:28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1208.083584</v>
      </c>
      <c r="G15" s="119">
        <v>1247.3796090000001</v>
      </c>
      <c r="H15" s="230">
        <v>1446.9296899999999</v>
      </c>
      <c r="I15" s="119">
        <v>1154.1493129999999</v>
      </c>
      <c r="J15" s="119">
        <v>1247.3796090000001</v>
      </c>
    </row>
    <row r="16" spans="1:28" x14ac:dyDescent="0.2">
      <c r="A16" s="77" t="s">
        <v>233</v>
      </c>
      <c r="B16" s="58"/>
      <c r="C16" s="119"/>
      <c r="D16" s="119"/>
      <c r="E16" s="119">
        <v>61.669911999999997</v>
      </c>
      <c r="F16" s="119">
        <v>339.29296938403411</v>
      </c>
      <c r="G16" s="119">
        <v>366.61321776836439</v>
      </c>
      <c r="H16" s="230">
        <v>61.656566269999999</v>
      </c>
      <c r="I16" s="119">
        <v>278.81195428654308</v>
      </c>
      <c r="J16" s="119">
        <v>366.6132101801519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253.09589600000001</v>
      </c>
      <c r="G17" s="119">
        <v>257.134837</v>
      </c>
      <c r="H17" s="230">
        <v>247.86173600000001</v>
      </c>
      <c r="I17" s="119">
        <v>245.99708200000001</v>
      </c>
      <c r="J17" s="119">
        <v>257.134837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14640.199901</v>
      </c>
      <c r="G18" s="119">
        <v>14823.887919999999</v>
      </c>
      <c r="H18" s="230">
        <v>12129.521397889999</v>
      </c>
      <c r="I18" s="119">
        <v>13011.674458060001</v>
      </c>
      <c r="J18" s="119">
        <v>13449.580205280001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2634.954308349154</v>
      </c>
      <c r="G19" s="119">
        <v>2661.7159288072576</v>
      </c>
      <c r="H19" s="230">
        <v>2917.6663296526567</v>
      </c>
      <c r="I19" s="119">
        <v>2448.6783623255128</v>
      </c>
      <c r="J19" s="119">
        <v>2457.3090267346233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2286.6199310000002</v>
      </c>
      <c r="G20" s="119">
        <v>2234.0297860000001</v>
      </c>
      <c r="H20" s="230">
        <v>1646.9720749999999</v>
      </c>
      <c r="I20" s="119">
        <v>2210.252532</v>
      </c>
      <c r="J20" s="119">
        <v>2234.0297860000001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2412.166037</v>
      </c>
      <c r="G21" s="119">
        <v>2451.4361520000002</v>
      </c>
      <c r="H21" s="230">
        <v>3770.7378119999998</v>
      </c>
      <c r="I21" s="119">
        <v>4261.8939129999999</v>
      </c>
      <c r="J21" s="119">
        <v>2451.4361520000002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8241.8646410599995</v>
      </c>
      <c r="G22" s="119">
        <v>8300.3706122799995</v>
      </c>
      <c r="H22" s="230">
        <v>9673.4989100000003</v>
      </c>
      <c r="I22" s="119">
        <v>8078.6811970899998</v>
      </c>
      <c r="J22" s="119">
        <v>8300.3706122799995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44.548282999999998</v>
      </c>
      <c r="G23" s="119">
        <v>62.186200999999997</v>
      </c>
      <c r="H23" s="230">
        <v>29.453568000000001</v>
      </c>
      <c r="I23" s="119">
        <v>41.747900000000001</v>
      </c>
      <c r="J23" s="119">
        <v>62.186200999999997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8">
        <v>80547.893949734294</v>
      </c>
      <c r="F24" s="119">
        <v>100398.0591680947</v>
      </c>
      <c r="G24" s="119">
        <v>101461.3328739367</v>
      </c>
      <c r="H24" s="230">
        <v>68471.048584923046</v>
      </c>
      <c r="I24" s="119">
        <v>76964.555860462409</v>
      </c>
      <c r="J24" s="119">
        <v>79811.08877414788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4632.2865885000001</v>
      </c>
      <c r="G25" s="119">
        <v>4826.1406684000003</v>
      </c>
      <c r="H25" s="230">
        <v>3554.3736742999999</v>
      </c>
      <c r="I25" s="119">
        <v>4411.0855650000003</v>
      </c>
      <c r="J25" s="119">
        <v>4826.1406684000003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34148.136324539999</v>
      </c>
      <c r="G26" s="118">
        <v>36672.631652609998</v>
      </c>
      <c r="H26" s="230">
        <v>26399.732773250002</v>
      </c>
      <c r="I26" s="119">
        <v>34445.793639639996</v>
      </c>
      <c r="J26" s="119">
        <v>36672.631652609998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6340.355759</v>
      </c>
      <c r="G27" s="139">
        <v>6430.5234719999999</v>
      </c>
      <c r="H27" s="267">
        <v>5171.640539</v>
      </c>
      <c r="I27" s="139">
        <v>5682.974725</v>
      </c>
      <c r="J27" s="139">
        <v>5950.4197530000001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24653.935989000001</v>
      </c>
      <c r="G28" s="119">
        <v>25069.825226000001</v>
      </c>
      <c r="H28" s="230">
        <v>21142.102191329999</v>
      </c>
      <c r="I28" s="119">
        <v>23942.191345790001</v>
      </c>
      <c r="J28" s="119">
        <v>25069.825224749999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0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462.943511</v>
      </c>
      <c r="G30" s="139">
        <v>452.06367</v>
      </c>
      <c r="H30" s="267">
        <v>481.26369690000001</v>
      </c>
      <c r="I30" s="139">
        <v>462.81584379999998</v>
      </c>
      <c r="J30" s="139">
        <v>452.06366989999998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249.31882847</v>
      </c>
      <c r="G31" s="119">
        <v>264.27329529999997</v>
      </c>
      <c r="H31" s="267">
        <v>173.12094164000001</v>
      </c>
      <c r="I31" s="139">
        <v>249.22727724651901</v>
      </c>
      <c r="J31" s="139">
        <v>264.2732952889038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200940.797942</v>
      </c>
      <c r="G32" s="118">
        <v>201955.63902599999</v>
      </c>
      <c r="H32" s="230">
        <v>169442.887415</v>
      </c>
      <c r="I32" s="119">
        <v>188911.70573116001</v>
      </c>
      <c r="J32" s="119">
        <v>194307.99219143999</v>
      </c>
    </row>
    <row r="33" spans="1:28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8">
        <v>696697.64164159808</v>
      </c>
      <c r="F33" s="119">
        <v>806444.47326261096</v>
      </c>
      <c r="G33" s="119">
        <v>818976.72661329759</v>
      </c>
      <c r="H33" s="230">
        <v>589781.70075352176</v>
      </c>
      <c r="I33" s="119">
        <v>665920.69709916611</v>
      </c>
      <c r="J33" s="119">
        <v>690563.49259238108</v>
      </c>
      <c r="K33" s="191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</row>
    <row r="34" spans="1:28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336823.72425470001</v>
      </c>
      <c r="G34" s="119">
        <v>336510.22730999999</v>
      </c>
      <c r="H34" s="230">
        <v>289314.78622244002</v>
      </c>
      <c r="I34" s="119">
        <v>329097.37636399001</v>
      </c>
      <c r="J34" s="119">
        <v>332167.36982834002</v>
      </c>
      <c r="K34" s="191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</row>
    <row r="35" spans="1:28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28139.143372730538</v>
      </c>
      <c r="G35" s="119">
        <v>23222.061469267614</v>
      </c>
      <c r="H35" s="230">
        <v>25749.193616513239</v>
      </c>
      <c r="I35" s="119">
        <v>27174.341005271799</v>
      </c>
      <c r="J35" s="119">
        <v>23156.9446701257</v>
      </c>
      <c r="K35" s="191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</row>
    <row r="36" spans="1:28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1210.8673470000001</v>
      </c>
      <c r="G36" s="119">
        <v>1229.2941760000001</v>
      </c>
      <c r="H36" s="230">
        <v>1203.6874949999999</v>
      </c>
      <c r="I36" s="58">
        <v>1191.912131</v>
      </c>
      <c r="J36" s="119">
        <v>1229.2941760000001</v>
      </c>
      <c r="AA36" s="323"/>
      <c r="AB36" s="323"/>
    </row>
    <row r="37" spans="1:28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55249.397644719997</v>
      </c>
      <c r="G37" s="118">
        <v>56554.587803319999</v>
      </c>
      <c r="H37" s="230">
        <v>43498.863450069999</v>
      </c>
      <c r="I37" s="119">
        <v>48318.709054170002</v>
      </c>
      <c r="J37" s="119">
        <v>50425.993452709998</v>
      </c>
    </row>
    <row r="38" spans="1:28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597.78809100000001</v>
      </c>
      <c r="G38" s="118">
        <v>612.23765300000002</v>
      </c>
      <c r="H38" s="230">
        <v>453.60370999999998</v>
      </c>
      <c r="I38" s="119">
        <v>565.926151</v>
      </c>
      <c r="J38" s="119">
        <v>612.23765300000002</v>
      </c>
      <c r="K38" s="191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</row>
    <row r="39" spans="1:28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1327.1958638000001</v>
      </c>
      <c r="G39" s="139">
        <v>1386.6275780999999</v>
      </c>
      <c r="H39" s="267">
        <v>1045.9692055</v>
      </c>
      <c r="I39" s="139">
        <v>1281.034473101598</v>
      </c>
      <c r="J39" s="139">
        <v>1386.6275781276479</v>
      </c>
      <c r="K39" s="191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</row>
    <row r="40" spans="1:28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>
        <v>703.89761329999999</v>
      </c>
      <c r="G40" s="140"/>
      <c r="H40" s="268">
        <v>613.27205786000002</v>
      </c>
      <c r="I40" s="140">
        <v>687.24996362000002</v>
      </c>
      <c r="J40" s="140"/>
      <c r="K40" s="191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</row>
    <row r="41" spans="1:28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50654.039083850919</v>
      </c>
      <c r="G41" s="142">
        <v>52227.229135524882</v>
      </c>
      <c r="H41" s="271">
        <v>44452.189249659867</v>
      </c>
      <c r="I41" s="142">
        <v>46565.873947565502</v>
      </c>
      <c r="J41" s="142">
        <v>48567.048496924093</v>
      </c>
    </row>
    <row r="42" spans="1:28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1413.327055</v>
      </c>
      <c r="G42" s="119">
        <v>1359.692006</v>
      </c>
      <c r="H42" s="230">
        <v>83.287519349999997</v>
      </c>
      <c r="I42" s="119">
        <v>80.200804869999999</v>
      </c>
      <c r="J42" s="119">
        <v>81.683202850000001</v>
      </c>
      <c r="K42" s="191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</row>
    <row r="43" spans="1:28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5489.3983188900002</v>
      </c>
      <c r="G43" s="119">
        <v>5523.4717160299997</v>
      </c>
      <c r="H43" s="230">
        <v>5590.5051868500004</v>
      </c>
      <c r="I43" s="119">
        <v>5303.3990029626675</v>
      </c>
      <c r="J43" s="119">
        <v>5523.4717162879533</v>
      </c>
    </row>
    <row r="44" spans="1:28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11034.077066</v>
      </c>
      <c r="G44" s="119">
        <v>11448.770399000001</v>
      </c>
      <c r="H44" s="230">
        <v>10369.83238039</v>
      </c>
      <c r="I44" s="119">
        <v>10711.73480178</v>
      </c>
      <c r="J44" s="119">
        <v>11338.619157630001</v>
      </c>
      <c r="K44" s="191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</row>
    <row r="45" spans="1:28" x14ac:dyDescent="0.2">
      <c r="A45" s="83" t="s">
        <v>15</v>
      </c>
      <c r="B45" s="143">
        <f t="shared" ref="B45:H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2340440.1475804481</v>
      </c>
      <c r="G45" s="143">
        <f>SUM(G4:G44)-G36</f>
        <v>2363521.8121625967</v>
      </c>
      <c r="H45" s="143">
        <f t="shared" si="0"/>
        <v>1870237.3954850505</v>
      </c>
      <c r="I45" s="143">
        <v>2089205.4066654756</v>
      </c>
      <c r="J45" s="143">
        <f>SUM(J4:J44)-J36</f>
        <v>2146925.4653200167</v>
      </c>
    </row>
    <row r="46" spans="1:28" x14ac:dyDescent="0.2">
      <c r="A46" s="40" t="s">
        <v>29</v>
      </c>
      <c r="B46" s="41">
        <f t="shared" ref="B46:H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2341651.0149274482</v>
      </c>
      <c r="G46" s="41">
        <f>SUM(G4:G44)</f>
        <v>2364751.1063385969</v>
      </c>
      <c r="H46" s="41">
        <f t="shared" si="1"/>
        <v>1871441.0829800505</v>
      </c>
      <c r="I46" s="41">
        <v>2090397.3187964757</v>
      </c>
      <c r="J46" s="41">
        <f>SUM(J4:J44)</f>
        <v>2148154.7594960169</v>
      </c>
    </row>
    <row r="47" spans="1:28" x14ac:dyDescent="0.2">
      <c r="A47" s="169" t="s">
        <v>199</v>
      </c>
      <c r="B47" s="153"/>
      <c r="C47" s="196"/>
      <c r="D47" s="196"/>
      <c r="E47" s="196"/>
      <c r="F47" s="196"/>
      <c r="G47" s="220"/>
      <c r="H47" s="220"/>
      <c r="I47" s="219"/>
      <c r="J47" s="296"/>
    </row>
    <row r="48" spans="1:28" ht="13.5" thickBot="1" x14ac:dyDescent="0.25">
      <c r="A48" s="169" t="s">
        <v>250</v>
      </c>
      <c r="B48" s="153"/>
      <c r="C48" s="286"/>
      <c r="D48" s="286"/>
      <c r="E48" s="286"/>
      <c r="F48" s="286"/>
      <c r="G48" s="286"/>
      <c r="H48" s="286"/>
      <c r="I48" s="286"/>
      <c r="J48" s="297"/>
    </row>
    <row r="49" spans="1:28" x14ac:dyDescent="0.2">
      <c r="A49" s="170" t="s">
        <v>221</v>
      </c>
      <c r="B49" s="171"/>
      <c r="C49" s="171"/>
      <c r="D49" s="171"/>
      <c r="E49" s="171"/>
      <c r="F49" s="195"/>
      <c r="G49" s="195"/>
      <c r="H49" s="195"/>
      <c r="I49" s="195"/>
      <c r="J49" s="295"/>
    </row>
    <row r="50" spans="1:28" s="190" customFormat="1" x14ac:dyDescent="0.2">
      <c r="B50" s="192"/>
      <c r="D50" s="193"/>
      <c r="E50" s="193"/>
      <c r="F50" s="193"/>
      <c r="G50" s="194"/>
      <c r="H50" s="294"/>
      <c r="I50" s="191"/>
      <c r="J50" s="191"/>
      <c r="K50" s="191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</row>
    <row r="51" spans="1:28" s="162" customFormat="1" x14ac:dyDescent="0.2">
      <c r="K51" s="191"/>
      <c r="L51" s="323"/>
      <c r="M51" s="323"/>
      <c r="N51" s="323"/>
      <c r="O51" s="323"/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</row>
    <row r="52" spans="1:28" s="162" customFormat="1" x14ac:dyDescent="0.2">
      <c r="K52" s="191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</row>
    <row r="53" spans="1:28" s="162" customFormat="1" x14ac:dyDescent="0.2">
      <c r="K53" s="191"/>
      <c r="L53" s="323"/>
      <c r="M53" s="323"/>
      <c r="N53" s="323"/>
      <c r="O53" s="323"/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</row>
    <row r="54" spans="1:28" s="162" customFormat="1" x14ac:dyDescent="0.2">
      <c r="H54" s="294"/>
      <c r="I54" s="191"/>
      <c r="J54" s="191"/>
      <c r="K54" s="191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</row>
    <row r="55" spans="1:28" s="162" customFormat="1" x14ac:dyDescent="0.2">
      <c r="H55" s="294"/>
      <c r="I55" s="191"/>
      <c r="J55" s="191"/>
      <c r="K55" s="191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</row>
    <row r="56" spans="1:28" s="162" customFormat="1" x14ac:dyDescent="0.2">
      <c r="H56" s="294"/>
      <c r="I56" s="191"/>
      <c r="J56" s="191"/>
      <c r="K56" s="191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</row>
    <row r="57" spans="1:28" s="162" customFormat="1" x14ac:dyDescent="0.2">
      <c r="H57" s="294"/>
      <c r="I57" s="191"/>
      <c r="J57" s="191"/>
      <c r="K57" s="191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</row>
    <row r="58" spans="1:28" s="162" customFormat="1" x14ac:dyDescent="0.2">
      <c r="H58" s="294"/>
      <c r="I58" s="191"/>
      <c r="J58" s="191"/>
      <c r="K58" s="191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</row>
    <row r="59" spans="1:28" s="162" customFormat="1" x14ac:dyDescent="0.2">
      <c r="H59" s="294"/>
      <c r="I59" s="191"/>
      <c r="J59" s="191"/>
      <c r="K59" s="191"/>
      <c r="L59" s="323"/>
      <c r="M59" s="323"/>
      <c r="N59" s="323"/>
      <c r="O59" s="323"/>
      <c r="P59" s="323"/>
      <c r="Q59" s="323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</row>
    <row r="60" spans="1:28" s="162" customFormat="1" x14ac:dyDescent="0.2">
      <c r="H60" s="294"/>
      <c r="I60" s="191"/>
      <c r="J60" s="191"/>
      <c r="K60" s="191"/>
      <c r="L60" s="323"/>
      <c r="M60" s="323"/>
      <c r="N60" s="323"/>
      <c r="O60" s="323"/>
      <c r="P60" s="323"/>
      <c r="Q60" s="323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</row>
    <row r="61" spans="1:28" s="162" customFormat="1" x14ac:dyDescent="0.2">
      <c r="H61" s="294"/>
      <c r="I61" s="191"/>
      <c r="J61" s="191"/>
      <c r="K61" s="191"/>
      <c r="L61" s="323"/>
      <c r="M61" s="323"/>
      <c r="N61" s="323"/>
      <c r="O61" s="323"/>
      <c r="P61" s="323"/>
      <c r="Q61" s="323"/>
      <c r="R61" s="323"/>
      <c r="S61" s="323"/>
      <c r="T61" s="323"/>
      <c r="U61" s="323"/>
      <c r="V61" s="323"/>
      <c r="W61" s="323"/>
      <c r="X61" s="323"/>
      <c r="Y61" s="323"/>
      <c r="Z61" s="323"/>
      <c r="AA61" s="323"/>
      <c r="AB61" s="323"/>
    </row>
    <row r="62" spans="1:28" s="162" customFormat="1" x14ac:dyDescent="0.2">
      <c r="H62" s="294"/>
      <c r="I62" s="191"/>
      <c r="J62" s="191"/>
      <c r="K62" s="191"/>
      <c r="L62" s="323"/>
      <c r="M62" s="323"/>
      <c r="N62" s="323"/>
      <c r="O62" s="323"/>
      <c r="P62" s="323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</row>
    <row r="63" spans="1:28" s="162" customFormat="1" x14ac:dyDescent="0.2">
      <c r="H63" s="294"/>
      <c r="I63" s="191"/>
      <c r="J63" s="191"/>
      <c r="K63" s="191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</row>
    <row r="64" spans="1:28" s="162" customFormat="1" x14ac:dyDescent="0.2">
      <c r="H64" s="294"/>
      <c r="I64" s="191"/>
      <c r="J64" s="191"/>
      <c r="K64" s="191"/>
      <c r="L64" s="323"/>
      <c r="M64" s="323"/>
      <c r="N64" s="323"/>
      <c r="O64" s="323"/>
      <c r="P64" s="323"/>
      <c r="Q64" s="323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</row>
    <row r="65" spans="8:28" s="162" customFormat="1" x14ac:dyDescent="0.2">
      <c r="H65" s="294"/>
      <c r="I65" s="191"/>
      <c r="J65" s="191"/>
      <c r="K65" s="191"/>
      <c r="L65" s="323"/>
      <c r="M65" s="323"/>
      <c r="N65" s="323"/>
      <c r="O65" s="323"/>
      <c r="P65" s="323"/>
      <c r="Q65" s="323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</row>
    <row r="66" spans="8:28" s="162" customFormat="1" x14ac:dyDescent="0.2">
      <c r="H66" s="294"/>
      <c r="I66" s="191"/>
      <c r="J66" s="191"/>
      <c r="K66" s="191"/>
      <c r="L66" s="323"/>
      <c r="M66" s="323"/>
      <c r="N66" s="323"/>
      <c r="O66" s="323"/>
      <c r="P66" s="323"/>
      <c r="Q66" s="323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</row>
    <row r="67" spans="8:28" s="162" customFormat="1" x14ac:dyDescent="0.2">
      <c r="H67" s="294"/>
      <c r="I67" s="191"/>
      <c r="J67" s="191"/>
      <c r="K67" s="191"/>
      <c r="L67" s="323"/>
      <c r="M67" s="323"/>
      <c r="N67" s="323"/>
      <c r="O67" s="323"/>
      <c r="P67" s="323"/>
      <c r="Q67" s="323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</row>
    <row r="68" spans="8:28" s="162" customFormat="1" x14ac:dyDescent="0.2">
      <c r="H68" s="294"/>
      <c r="I68" s="191"/>
      <c r="J68" s="191"/>
      <c r="K68" s="191"/>
      <c r="L68" s="323"/>
      <c r="M68" s="323"/>
      <c r="N68" s="323"/>
      <c r="O68" s="323"/>
      <c r="P68" s="323"/>
      <c r="Q68" s="323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</row>
    <row r="69" spans="8:28" s="162" customFormat="1" x14ac:dyDescent="0.2">
      <c r="H69" s="294"/>
      <c r="I69" s="191"/>
      <c r="J69" s="191"/>
      <c r="K69" s="191"/>
      <c r="L69" s="323"/>
      <c r="M69" s="323"/>
      <c r="N69" s="323"/>
      <c r="O69" s="323"/>
      <c r="P69" s="323"/>
      <c r="Q69" s="323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</row>
    <row r="70" spans="8:28" s="162" customFormat="1" x14ac:dyDescent="0.2">
      <c r="H70" s="294"/>
      <c r="I70" s="191"/>
      <c r="J70" s="191"/>
      <c r="K70" s="191"/>
      <c r="L70" s="323"/>
      <c r="M70" s="323"/>
      <c r="N70" s="323"/>
      <c r="O70" s="323"/>
      <c r="P70" s="323"/>
      <c r="Q70" s="323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</row>
    <row r="71" spans="8:28" s="162" customFormat="1" x14ac:dyDescent="0.2">
      <c r="H71" s="294"/>
      <c r="I71" s="191"/>
      <c r="J71" s="191"/>
      <c r="K71" s="191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</row>
    <row r="72" spans="8:28" s="162" customFormat="1" x14ac:dyDescent="0.2">
      <c r="H72" s="294"/>
      <c r="I72" s="191"/>
      <c r="J72" s="191"/>
      <c r="K72" s="191"/>
      <c r="L72" s="323"/>
      <c r="M72" s="323"/>
      <c r="N72" s="323"/>
      <c r="O72" s="323"/>
      <c r="P72" s="323"/>
      <c r="Q72" s="323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</row>
    <row r="73" spans="8:28" s="162" customFormat="1" x14ac:dyDescent="0.2">
      <c r="H73" s="294"/>
      <c r="I73" s="191"/>
      <c r="J73" s="191"/>
      <c r="K73" s="191"/>
      <c r="L73" s="323"/>
      <c r="M73" s="323"/>
      <c r="N73" s="323"/>
      <c r="O73" s="323"/>
      <c r="P73" s="323"/>
      <c r="Q73" s="323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</row>
    <row r="74" spans="8:28" s="162" customFormat="1" x14ac:dyDescent="0.2">
      <c r="H74" s="294"/>
      <c r="I74" s="191"/>
      <c r="J74" s="191"/>
      <c r="K74" s="191"/>
      <c r="L74" s="323"/>
      <c r="M74" s="323"/>
      <c r="N74" s="323"/>
      <c r="O74" s="323"/>
      <c r="P74" s="323"/>
      <c r="Q74" s="323"/>
      <c r="R74" s="323"/>
      <c r="S74" s="323"/>
      <c r="T74" s="323"/>
      <c r="U74" s="323"/>
      <c r="V74" s="323"/>
      <c r="W74" s="323"/>
      <c r="X74" s="323"/>
      <c r="Y74" s="323"/>
      <c r="Z74" s="323"/>
      <c r="AA74" s="323"/>
      <c r="AB74" s="323"/>
    </row>
    <row r="75" spans="8:28" s="162" customFormat="1" x14ac:dyDescent="0.2">
      <c r="H75" s="294"/>
      <c r="I75" s="191"/>
      <c r="J75" s="191"/>
      <c r="K75" s="191"/>
      <c r="L75" s="323"/>
      <c r="M75" s="323"/>
      <c r="N75" s="323"/>
      <c r="O75" s="323"/>
      <c r="P75" s="323"/>
      <c r="Q75" s="323"/>
      <c r="R75" s="323"/>
      <c r="S75" s="323"/>
      <c r="T75" s="323"/>
      <c r="U75" s="323"/>
      <c r="V75" s="323"/>
      <c r="W75" s="323"/>
      <c r="X75" s="323"/>
      <c r="Y75" s="323"/>
      <c r="Z75" s="323"/>
      <c r="AA75" s="323"/>
      <c r="AB75" s="323"/>
    </row>
    <row r="76" spans="8:28" s="162" customFormat="1" x14ac:dyDescent="0.2">
      <c r="H76" s="294"/>
      <c r="I76" s="191"/>
      <c r="J76" s="191"/>
      <c r="K76" s="191"/>
      <c r="L76" s="323"/>
      <c r="M76" s="323"/>
      <c r="N76" s="323"/>
      <c r="O76" s="323"/>
      <c r="P76" s="323"/>
      <c r="Q76" s="323"/>
      <c r="R76" s="323"/>
      <c r="S76" s="323"/>
      <c r="T76" s="323"/>
      <c r="U76" s="323"/>
      <c r="V76" s="323"/>
      <c r="W76" s="323"/>
      <c r="X76" s="323"/>
      <c r="Y76" s="323"/>
      <c r="Z76" s="323"/>
      <c r="AA76" s="323"/>
      <c r="AB76" s="323"/>
    </row>
    <row r="77" spans="8:28" s="162" customFormat="1" x14ac:dyDescent="0.2">
      <c r="H77" s="294"/>
      <c r="I77" s="191"/>
      <c r="J77" s="191"/>
      <c r="K77" s="191"/>
      <c r="L77" s="323"/>
      <c r="M77" s="323"/>
      <c r="N77" s="323"/>
      <c r="O77" s="323"/>
      <c r="P77" s="323"/>
      <c r="Q77" s="323"/>
      <c r="R77" s="323"/>
      <c r="S77" s="323"/>
      <c r="T77" s="323"/>
      <c r="U77" s="323"/>
      <c r="V77" s="323"/>
      <c r="W77" s="323"/>
      <c r="X77" s="323"/>
      <c r="Y77" s="323"/>
      <c r="Z77" s="323"/>
      <c r="AA77" s="323"/>
      <c r="AB77" s="323"/>
    </row>
    <row r="78" spans="8:28" s="162" customFormat="1" x14ac:dyDescent="0.2">
      <c r="H78" s="294"/>
      <c r="I78" s="191"/>
      <c r="J78" s="191"/>
      <c r="K78" s="191"/>
      <c r="L78" s="323"/>
      <c r="M78" s="323"/>
      <c r="N78" s="323"/>
      <c r="O78" s="323"/>
      <c r="P78" s="323"/>
      <c r="Q78" s="323"/>
      <c r="R78" s="323"/>
      <c r="S78" s="323"/>
      <c r="T78" s="323"/>
      <c r="U78" s="323"/>
      <c r="V78" s="323"/>
      <c r="W78" s="323"/>
      <c r="X78" s="323"/>
      <c r="Y78" s="323"/>
      <c r="Z78" s="323"/>
      <c r="AA78" s="323"/>
      <c r="AB78" s="323"/>
    </row>
    <row r="79" spans="8:28" s="162" customFormat="1" x14ac:dyDescent="0.2">
      <c r="H79" s="294"/>
      <c r="I79" s="191"/>
      <c r="J79" s="191"/>
      <c r="K79" s="191"/>
      <c r="L79" s="323"/>
      <c r="M79" s="323"/>
      <c r="N79" s="323"/>
      <c r="O79" s="323"/>
      <c r="P79" s="323"/>
      <c r="Q79" s="323"/>
      <c r="R79" s="323"/>
      <c r="S79" s="323"/>
      <c r="T79" s="323"/>
      <c r="U79" s="323"/>
      <c r="V79" s="323"/>
      <c r="W79" s="323"/>
      <c r="X79" s="323"/>
      <c r="Y79" s="323"/>
      <c r="Z79" s="323"/>
      <c r="AA79" s="323"/>
      <c r="AB79" s="323"/>
    </row>
    <row r="80" spans="8:28" s="162" customFormat="1" x14ac:dyDescent="0.2">
      <c r="H80" s="294"/>
      <c r="I80" s="191"/>
      <c r="J80" s="191"/>
      <c r="K80" s="191"/>
      <c r="L80" s="323"/>
      <c r="M80" s="323"/>
      <c r="N80" s="323"/>
      <c r="O80" s="323"/>
      <c r="P80" s="323"/>
      <c r="Q80" s="323"/>
      <c r="R80" s="323"/>
      <c r="S80" s="323"/>
      <c r="T80" s="323"/>
      <c r="U80" s="323"/>
      <c r="V80" s="323"/>
      <c r="W80" s="323"/>
      <c r="X80" s="323"/>
      <c r="Y80" s="323"/>
      <c r="Z80" s="323"/>
      <c r="AA80" s="323"/>
      <c r="AB80" s="323"/>
    </row>
    <row r="81" spans="8:28" s="162" customFormat="1" x14ac:dyDescent="0.2">
      <c r="H81" s="294"/>
      <c r="I81" s="191"/>
      <c r="J81" s="191"/>
      <c r="K81" s="191"/>
      <c r="L81" s="323"/>
      <c r="M81" s="323"/>
      <c r="N81" s="323"/>
      <c r="O81" s="323"/>
      <c r="P81" s="323"/>
      <c r="Q81" s="323"/>
      <c r="R81" s="323"/>
      <c r="S81" s="323"/>
      <c r="T81" s="323"/>
      <c r="U81" s="323"/>
      <c r="V81" s="323"/>
      <c r="W81" s="323"/>
      <c r="X81" s="323"/>
      <c r="Y81" s="323"/>
      <c r="Z81" s="323"/>
      <c r="AA81" s="323"/>
      <c r="AB81" s="323"/>
    </row>
    <row r="82" spans="8:28" s="162" customFormat="1" x14ac:dyDescent="0.2">
      <c r="H82" s="294"/>
      <c r="I82" s="191"/>
      <c r="J82" s="191"/>
      <c r="K82" s="191"/>
      <c r="L82" s="323"/>
      <c r="M82" s="323"/>
      <c r="N82" s="323"/>
      <c r="O82" s="323"/>
      <c r="P82" s="323"/>
      <c r="Q82" s="323"/>
      <c r="R82" s="323"/>
      <c r="S82" s="323"/>
      <c r="T82" s="323"/>
      <c r="U82" s="323"/>
      <c r="V82" s="323"/>
      <c r="W82" s="323"/>
      <c r="X82" s="323"/>
      <c r="Y82" s="323"/>
      <c r="Z82" s="323"/>
      <c r="AA82" s="323"/>
      <c r="AB82" s="323"/>
    </row>
    <row r="83" spans="8:28" s="162" customFormat="1" x14ac:dyDescent="0.2">
      <c r="H83" s="294"/>
      <c r="I83" s="191"/>
      <c r="J83" s="191"/>
      <c r="K83" s="191"/>
      <c r="L83" s="323"/>
      <c r="M83" s="323"/>
      <c r="N83" s="323"/>
      <c r="O83" s="323"/>
      <c r="P83" s="323"/>
      <c r="Q83" s="323"/>
      <c r="R83" s="323"/>
      <c r="S83" s="323"/>
      <c r="T83" s="323"/>
      <c r="U83" s="323"/>
      <c r="V83" s="323"/>
      <c r="W83" s="323"/>
      <c r="X83" s="323"/>
      <c r="Y83" s="323"/>
      <c r="Z83" s="323"/>
      <c r="AA83" s="323"/>
      <c r="AB83" s="323"/>
    </row>
    <row r="84" spans="8:28" s="162" customFormat="1" x14ac:dyDescent="0.2">
      <c r="H84" s="294"/>
      <c r="I84" s="191"/>
      <c r="J84" s="191"/>
      <c r="K84" s="191"/>
      <c r="L84" s="323"/>
      <c r="M84" s="323"/>
      <c r="N84" s="323"/>
      <c r="O84" s="323"/>
      <c r="P84" s="323"/>
      <c r="Q84" s="323"/>
      <c r="R84" s="323"/>
      <c r="S84" s="323"/>
      <c r="T84" s="323"/>
      <c r="U84" s="323"/>
      <c r="V84" s="323"/>
      <c r="W84" s="323"/>
      <c r="X84" s="323"/>
      <c r="Y84" s="323"/>
      <c r="Z84" s="323"/>
      <c r="AA84" s="323"/>
      <c r="AB84" s="323"/>
    </row>
    <row r="85" spans="8:28" s="162" customFormat="1" x14ac:dyDescent="0.2">
      <c r="H85" s="294"/>
      <c r="I85" s="191"/>
      <c r="J85" s="191"/>
      <c r="K85" s="191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</row>
    <row r="86" spans="8:28" s="162" customFormat="1" x14ac:dyDescent="0.2">
      <c r="H86" s="294"/>
      <c r="I86" s="191"/>
      <c r="J86" s="191"/>
      <c r="K86" s="191"/>
      <c r="L86" s="323"/>
      <c r="M86" s="323"/>
      <c r="N86" s="323"/>
      <c r="O86" s="323"/>
      <c r="P86" s="323"/>
      <c r="Q86" s="323"/>
      <c r="R86" s="323"/>
      <c r="S86" s="323"/>
      <c r="T86" s="323"/>
      <c r="U86" s="323"/>
      <c r="V86" s="323"/>
      <c r="W86" s="323"/>
      <c r="X86" s="323"/>
      <c r="Y86" s="323"/>
      <c r="Z86" s="323"/>
      <c r="AA86" s="323"/>
      <c r="AB86" s="323"/>
    </row>
    <row r="87" spans="8:28" s="162" customFormat="1" x14ac:dyDescent="0.2">
      <c r="H87" s="294"/>
      <c r="I87" s="191"/>
      <c r="J87" s="191"/>
      <c r="K87" s="191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</row>
    <row r="88" spans="8:28" s="162" customFormat="1" x14ac:dyDescent="0.2">
      <c r="H88" s="294"/>
      <c r="I88" s="191"/>
      <c r="J88" s="191"/>
      <c r="K88" s="191"/>
      <c r="L88" s="323"/>
      <c r="M88" s="323"/>
      <c r="N88" s="323"/>
      <c r="O88" s="323"/>
      <c r="P88" s="323"/>
      <c r="Q88" s="323"/>
      <c r="R88" s="323"/>
      <c r="S88" s="323"/>
      <c r="T88" s="323"/>
      <c r="U88" s="323"/>
      <c r="V88" s="323"/>
      <c r="W88" s="323"/>
      <c r="X88" s="323"/>
      <c r="Y88" s="323"/>
      <c r="Z88" s="323"/>
      <c r="AA88" s="323"/>
      <c r="AB88" s="323"/>
    </row>
    <row r="89" spans="8:28" s="162" customFormat="1" x14ac:dyDescent="0.2">
      <c r="H89" s="294"/>
      <c r="I89" s="191"/>
      <c r="J89" s="191"/>
      <c r="K89" s="191"/>
      <c r="L89" s="323"/>
      <c r="M89" s="323"/>
      <c r="N89" s="323"/>
      <c r="O89" s="323"/>
      <c r="P89" s="323"/>
      <c r="Q89" s="323"/>
      <c r="R89" s="323"/>
      <c r="S89" s="323"/>
      <c r="T89" s="323"/>
      <c r="U89" s="323"/>
      <c r="V89" s="323"/>
      <c r="W89" s="323"/>
      <c r="X89" s="323"/>
      <c r="Y89" s="323"/>
      <c r="Z89" s="323"/>
      <c r="AA89" s="323"/>
      <c r="AB89" s="323"/>
    </row>
    <row r="90" spans="8:28" s="162" customFormat="1" x14ac:dyDescent="0.2">
      <c r="H90" s="294"/>
      <c r="I90" s="191"/>
      <c r="J90" s="191"/>
      <c r="K90" s="191"/>
      <c r="L90" s="323"/>
      <c r="M90" s="323"/>
      <c r="N90" s="323"/>
      <c r="O90" s="323"/>
      <c r="P90" s="323"/>
      <c r="Q90" s="323"/>
      <c r="R90" s="323"/>
      <c r="S90" s="323"/>
      <c r="T90" s="323"/>
      <c r="U90" s="323"/>
      <c r="V90" s="323"/>
      <c r="W90" s="323"/>
      <c r="X90" s="323"/>
      <c r="Y90" s="323"/>
      <c r="Z90" s="323"/>
      <c r="AA90" s="323"/>
      <c r="AB90" s="323"/>
    </row>
    <row r="91" spans="8:28" s="162" customFormat="1" x14ac:dyDescent="0.2">
      <c r="H91" s="294"/>
      <c r="I91" s="191"/>
      <c r="J91" s="191"/>
      <c r="K91" s="191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</row>
    <row r="92" spans="8:28" s="162" customFormat="1" x14ac:dyDescent="0.2">
      <c r="H92" s="294"/>
      <c r="I92" s="191"/>
      <c r="J92" s="191"/>
      <c r="K92" s="191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</row>
    <row r="93" spans="8:28" s="162" customFormat="1" x14ac:dyDescent="0.2">
      <c r="H93" s="294"/>
      <c r="I93" s="191"/>
      <c r="J93" s="191"/>
      <c r="K93" s="191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</row>
    <row r="94" spans="8:28" s="162" customFormat="1" x14ac:dyDescent="0.2">
      <c r="H94" s="294"/>
      <c r="I94" s="191"/>
      <c r="J94" s="191"/>
      <c r="K94" s="191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J83"/>
  <sheetViews>
    <sheetView topLeftCell="A29" zoomScale="70" zoomScaleNormal="70" workbookViewId="0">
      <selection activeCell="J45" activeCellId="2" sqref="J70 J63 J45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5" t="s">
        <v>120</v>
      </c>
      <c r="B1" s="355"/>
      <c r="C1" s="355"/>
      <c r="D1" s="355"/>
      <c r="E1" s="355"/>
      <c r="F1" s="355"/>
      <c r="G1" s="357"/>
      <c r="H1" s="362"/>
      <c r="I1" s="358"/>
      <c r="J1" s="363"/>
    </row>
    <row r="2" spans="1:10" ht="27.75" customHeight="1" x14ac:dyDescent="0.2">
      <c r="A2" s="364" t="s">
        <v>254</v>
      </c>
      <c r="B2" s="364"/>
      <c r="C2" s="364"/>
      <c r="D2" s="364"/>
      <c r="E2" s="364"/>
      <c r="F2" s="364"/>
      <c r="G2" s="365"/>
      <c r="H2" s="362" t="s">
        <v>249</v>
      </c>
      <c r="I2" s="358"/>
      <c r="J2" s="363"/>
    </row>
    <row r="3" spans="1:10" ht="38.25" x14ac:dyDescent="0.2">
      <c r="A3" s="311" t="s">
        <v>130</v>
      </c>
      <c r="B3" s="312">
        <v>2015</v>
      </c>
      <c r="C3" s="313">
        <v>2016</v>
      </c>
      <c r="D3" s="313">
        <v>2017</v>
      </c>
      <c r="E3" s="313">
        <v>2018</v>
      </c>
      <c r="F3" s="314" t="s">
        <v>260</v>
      </c>
      <c r="G3" s="315" t="s">
        <v>261</v>
      </c>
      <c r="H3" s="316">
        <v>2018</v>
      </c>
      <c r="I3" s="314" t="s">
        <v>260</v>
      </c>
      <c r="J3" s="317" t="s">
        <v>261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1100.005255</v>
      </c>
      <c r="G4" s="139">
        <v>1122.0888910000001</v>
      </c>
      <c r="H4" s="273">
        <v>719.73779969999998</v>
      </c>
      <c r="I4" s="56">
        <v>1100.0052549</v>
      </c>
      <c r="J4" s="274">
        <v>1122.0888910000001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3915.1829738000001</v>
      </c>
      <c r="G5" s="119">
        <v>4037.9348037999998</v>
      </c>
      <c r="H5" s="275">
        <v>3533.9068631</v>
      </c>
      <c r="I5" s="58">
        <v>3746.9820792112241</v>
      </c>
      <c r="J5" s="276">
        <v>3868.6346408475679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5"/>
      <c r="I6" s="58"/>
      <c r="J6" s="276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283.16254309999999</v>
      </c>
      <c r="G7" s="276">
        <v>0</v>
      </c>
      <c r="H7" s="275">
        <v>736.22973737999996</v>
      </c>
      <c r="I7" s="58">
        <v>283.16254305000001</v>
      </c>
      <c r="J7" s="276">
        <v>0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90342.203685097993</v>
      </c>
      <c r="G8" s="140">
        <v>91336.312541079998</v>
      </c>
      <c r="H8" s="277">
        <v>66357.395156002007</v>
      </c>
      <c r="I8" s="59">
        <v>81425.440699107785</v>
      </c>
      <c r="J8" s="278">
        <v>81406.438975110214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622.43239589999996</v>
      </c>
      <c r="G9" s="119">
        <v>836.11809817000005</v>
      </c>
      <c r="H9" s="275">
        <v>367.13232319999997</v>
      </c>
      <c r="I9" s="58">
        <v>622.43239589999996</v>
      </c>
      <c r="J9" s="276">
        <v>836.11809817000005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8954.3177739999992</v>
      </c>
      <c r="G10" s="141">
        <v>9789.219411</v>
      </c>
      <c r="H10" s="279">
        <v>5108.2578978000001</v>
      </c>
      <c r="I10" s="60">
        <v>8954.3177739999992</v>
      </c>
      <c r="J10" s="280">
        <v>9789.219411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6960.9769075200002</v>
      </c>
      <c r="G11" s="119">
        <v>7269.6302553799997</v>
      </c>
      <c r="H11" s="275">
        <v>6192.21750892</v>
      </c>
      <c r="I11" s="58">
        <v>6960.9769075200002</v>
      </c>
      <c r="J11" s="276">
        <v>7269.6302553799997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222063.36870776484</v>
      </c>
      <c r="G12" s="119">
        <v>224626.05722675158</v>
      </c>
      <c r="H12" s="275">
        <v>207961.39807489846</v>
      </c>
      <c r="I12" s="58">
        <v>208778.0644544817</v>
      </c>
      <c r="J12" s="276">
        <v>212535.95540834931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262.90128900000002</v>
      </c>
      <c r="G13" s="119">
        <v>259.94641899999999</v>
      </c>
      <c r="H13" s="275">
        <v>206.74749700000001</v>
      </c>
      <c r="I13" s="58">
        <v>262.90128900000002</v>
      </c>
      <c r="J13" s="276">
        <v>259.94641899999999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40133.008083000001</v>
      </c>
      <c r="G14" s="119">
        <v>42193.108132000001</v>
      </c>
      <c r="H14" s="275">
        <v>17139.733208170001</v>
      </c>
      <c r="I14" s="58">
        <v>24633.541089509999</v>
      </c>
      <c r="J14" s="276">
        <v>25987.322637820002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1208.083584</v>
      </c>
      <c r="G15" s="272">
        <v>1247.3796090000001</v>
      </c>
      <c r="H15" s="281">
        <v>1446.9296899999999</v>
      </c>
      <c r="I15" s="138">
        <v>1208.083584</v>
      </c>
      <c r="J15" s="282">
        <v>1247.3796090000001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339.29296938403411</v>
      </c>
      <c r="G16" s="272">
        <v>366.61321776836439</v>
      </c>
      <c r="H16" s="281">
        <v>61.656566269999999</v>
      </c>
      <c r="I16" s="138">
        <v>339.29296067430158</v>
      </c>
      <c r="J16" s="282">
        <v>366.6132101801519</v>
      </c>
    </row>
    <row r="17" spans="1:10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253.09589600000001</v>
      </c>
      <c r="G17" s="272">
        <v>257.134837</v>
      </c>
      <c r="H17" s="281">
        <v>247.86173600000001</v>
      </c>
      <c r="I17" s="138">
        <v>253.09589600000001</v>
      </c>
      <c r="J17" s="282">
        <v>257.134837</v>
      </c>
    </row>
    <row r="18" spans="1:10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14379.676388</v>
      </c>
      <c r="G18" s="119">
        <v>14557.306977</v>
      </c>
      <c r="H18" s="275">
        <v>11838.063186490001</v>
      </c>
      <c r="I18" s="58">
        <v>13120.02488499</v>
      </c>
      <c r="J18" s="276">
        <v>13268.523521249999</v>
      </c>
    </row>
    <row r="19" spans="1:10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2624.3332500299998</v>
      </c>
      <c r="G19" s="119">
        <v>2650.9361171300002</v>
      </c>
      <c r="H19" s="275">
        <v>2894.2766131200001</v>
      </c>
      <c r="I19" s="58">
        <v>2428.6808659119001</v>
      </c>
      <c r="J19" s="276">
        <v>2446.5292151180001</v>
      </c>
    </row>
    <row r="20" spans="1:10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/>
      <c r="H20" s="275"/>
      <c r="I20" s="58"/>
      <c r="J20" s="276"/>
    </row>
    <row r="21" spans="1:10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2060.901519</v>
      </c>
      <c r="G21" s="119">
        <v>2097.2192060000002</v>
      </c>
      <c r="H21" s="275">
        <v>3550.9635320000002</v>
      </c>
      <c r="I21" s="58">
        <v>2060.901519</v>
      </c>
      <c r="J21" s="276">
        <v>2097.2192060000002</v>
      </c>
    </row>
    <row r="22" spans="1:10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7110.9369311600003</v>
      </c>
      <c r="G22" s="139">
        <v>7297.1855267800001</v>
      </c>
      <c r="H22" s="275">
        <v>8428.05080198</v>
      </c>
      <c r="I22" s="58">
        <v>7110.9369311600003</v>
      </c>
      <c r="J22" s="276">
        <v>7297.1855267800001</v>
      </c>
    </row>
    <row r="23" spans="1:10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44.548282999999998</v>
      </c>
      <c r="G23" s="139">
        <v>62.186200999999997</v>
      </c>
      <c r="H23" s="275">
        <v>29.453568000000001</v>
      </c>
      <c r="I23" s="58">
        <v>44.548282999999998</v>
      </c>
      <c r="J23" s="276">
        <v>62.186200999999997</v>
      </c>
    </row>
    <row r="24" spans="1:10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89336.300783198589</v>
      </c>
      <c r="G24" s="139">
        <v>88568.760959917956</v>
      </c>
      <c r="H24" s="275">
        <v>59291.344532689669</v>
      </c>
      <c r="I24" s="58">
        <v>69333.154563722812</v>
      </c>
      <c r="J24" s="276">
        <v>70521.163242696886</v>
      </c>
    </row>
    <row r="25" spans="1:10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4632.2865885000001</v>
      </c>
      <c r="G25" s="139">
        <v>4826.1406684000003</v>
      </c>
      <c r="H25" s="275">
        <v>3554.3736742999999</v>
      </c>
      <c r="I25" s="58">
        <v>4632.2865885000001</v>
      </c>
      <c r="J25" s="276">
        <v>4826.1406684000003</v>
      </c>
    </row>
    <row r="26" spans="1:10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34148.136324539999</v>
      </c>
      <c r="G26" s="139">
        <v>36672.631652609998</v>
      </c>
      <c r="H26" s="275">
        <v>26399.732773250002</v>
      </c>
      <c r="I26" s="58">
        <v>34148.136324539999</v>
      </c>
      <c r="J26" s="276">
        <v>36672.631652609998</v>
      </c>
    </row>
    <row r="27" spans="1:10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6340.355759</v>
      </c>
      <c r="G27" s="139">
        <v>6430.5234719999999</v>
      </c>
      <c r="H27" s="275">
        <v>5171.640539</v>
      </c>
      <c r="I27" s="58">
        <v>5868.6774599999999</v>
      </c>
      <c r="J27" s="276">
        <v>5950.4197530000001</v>
      </c>
    </row>
    <row r="28" spans="1:10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24653.935989000001</v>
      </c>
      <c r="G28" s="139">
        <v>25069.825226000001</v>
      </c>
      <c r="H28" s="275">
        <v>21142.102191329999</v>
      </c>
      <c r="I28" s="58">
        <v>24653.935987299999</v>
      </c>
      <c r="J28" s="276">
        <v>25069.825224749999</v>
      </c>
    </row>
    <row r="29" spans="1:10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5"/>
      <c r="I29" s="58"/>
      <c r="J29" s="276"/>
    </row>
    <row r="30" spans="1:10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462.943511</v>
      </c>
      <c r="G30" s="139">
        <v>452.06367</v>
      </c>
      <c r="H30" s="275">
        <v>481.26369690000001</v>
      </c>
      <c r="I30" s="58">
        <v>462.94351080000001</v>
      </c>
      <c r="J30" s="276">
        <v>452.06366989999998</v>
      </c>
    </row>
    <row r="31" spans="1:10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249.31882847</v>
      </c>
      <c r="G31" s="139">
        <v>264.27329529999997</v>
      </c>
      <c r="H31" s="275">
        <v>173.12094164000001</v>
      </c>
      <c r="I31" s="58">
        <v>249.3188284733564</v>
      </c>
      <c r="J31" s="276">
        <v>264.2732952889038</v>
      </c>
    </row>
    <row r="32" spans="1:10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181612.53438</v>
      </c>
      <c r="G32" s="139">
        <v>183468.77592099999</v>
      </c>
      <c r="H32" s="275">
        <v>151963.71763229999</v>
      </c>
      <c r="I32" s="58">
        <v>175857.54091276001</v>
      </c>
      <c r="J32" s="276">
        <v>177500.14756414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169283.56296610448</v>
      </c>
      <c r="G33" s="139">
        <v>171521.2330164033</v>
      </c>
      <c r="H33" s="275">
        <v>87839.920615666342</v>
      </c>
      <c r="I33" s="58">
        <v>106021.07152204661</v>
      </c>
      <c r="J33" s="276">
        <v>107395.08838507117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17790.655539700001</v>
      </c>
      <c r="G34" s="139">
        <v>18208.105569300002</v>
      </c>
      <c r="H34" s="275">
        <v>9975.13159395</v>
      </c>
      <c r="I34" s="58">
        <v>13497.313105880001</v>
      </c>
      <c r="J34" s="276">
        <v>13865.248088369999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8096.8949549999998</v>
      </c>
      <c r="G35" s="139">
        <v>8168.9882159999997</v>
      </c>
      <c r="H35" s="275">
        <v>8499.9238935199992</v>
      </c>
      <c r="I35" s="58">
        <v>8000.1590829899997</v>
      </c>
      <c r="J35" s="276">
        <v>8103.8714180799998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1210.8673470000001</v>
      </c>
      <c r="G36" s="119"/>
      <c r="H36" s="275">
        <v>1203.6874949999999</v>
      </c>
      <c r="I36" s="58">
        <v>1210.8673470000001</v>
      </c>
      <c r="J36" s="276"/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53919.367394360001</v>
      </c>
      <c r="G37" s="139">
        <v>55209.691162119998</v>
      </c>
      <c r="H37" s="275">
        <v>42365.394253660001</v>
      </c>
      <c r="I37" s="58">
        <v>47983.24171255</v>
      </c>
      <c r="J37" s="276">
        <v>49081.096811579999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597.78809100000001</v>
      </c>
      <c r="G38" s="119">
        <v>612.23765300000002</v>
      </c>
      <c r="H38" s="275">
        <v>453.60370999999998</v>
      </c>
      <c r="I38" s="58">
        <v>597.78809100000001</v>
      </c>
      <c r="J38" s="276">
        <v>612.23765300000002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1327.1958638000001</v>
      </c>
      <c r="G39" s="119">
        <v>1386.6275780999999</v>
      </c>
      <c r="H39" s="275">
        <v>1045.9692055</v>
      </c>
      <c r="I39" s="58">
        <v>1327.195863704892</v>
      </c>
      <c r="J39" s="276">
        <v>1386.6275781276479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703.89761329999999</v>
      </c>
      <c r="G40" s="119">
        <v>0</v>
      </c>
      <c r="H40" s="275">
        <v>613.27205786000002</v>
      </c>
      <c r="I40" s="58">
        <v>703.89761325999996</v>
      </c>
      <c r="J40" s="276">
        <v>0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45611.283490380003</v>
      </c>
      <c r="G41" s="119">
        <v>47376.171399109997</v>
      </c>
      <c r="H41" s="275">
        <v>38997.422114000001</v>
      </c>
      <c r="I41" s="58">
        <v>42149.351795889997</v>
      </c>
      <c r="J41" s="276">
        <v>43715.990760640001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1413.327055</v>
      </c>
      <c r="G42" s="119">
        <v>1359.692006</v>
      </c>
      <c r="H42" s="275">
        <v>83.287519349999997</v>
      </c>
      <c r="I42" s="58">
        <v>79.54431846</v>
      </c>
      <c r="J42" s="276">
        <v>81.683202850000001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5489.3983188900002</v>
      </c>
      <c r="G43" s="119">
        <v>5523.4717160299997</v>
      </c>
      <c r="H43" s="275">
        <v>5590.5051868500004</v>
      </c>
      <c r="I43" s="58">
        <v>5489.3983184816207</v>
      </c>
      <c r="J43" s="276">
        <v>5523.4717162879533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9852.6309450000008</v>
      </c>
      <c r="G44" s="119">
        <v>10808.010104999999</v>
      </c>
      <c r="H44" s="275">
        <v>8822.9018156900001</v>
      </c>
      <c r="I44" s="58">
        <v>9730.8912379100002</v>
      </c>
      <c r="J44" s="276">
        <v>10697.85886393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1058180.2428310001</v>
      </c>
      <c r="G45" s="70">
        <v>1075933.6007561516</v>
      </c>
      <c r="H45" s="262">
        <v>809284.63970748626</v>
      </c>
      <c r="I45" s="70">
        <v>914119.23624968645</v>
      </c>
      <c r="J45" s="283">
        <v>931837.96561172768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905.52199599999994</v>
      </c>
      <c r="G46" s="139">
        <v>908.72022500000003</v>
      </c>
      <c r="H46" s="273">
        <v>712.617929</v>
      </c>
      <c r="I46" s="56">
        <v>905.52199589999998</v>
      </c>
      <c r="J46" s="274">
        <v>908.72022549999997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4708.567389152</v>
      </c>
      <c r="G47" s="139">
        <v>4756.9993536129996</v>
      </c>
      <c r="H47" s="273">
        <v>5630.6029214618165</v>
      </c>
      <c r="I47" s="56">
        <v>4708.5673893519788</v>
      </c>
      <c r="J47" s="274">
        <v>4756.9993532984163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200246.66354794061</v>
      </c>
      <c r="G48" s="139">
        <v>199526.02903409046</v>
      </c>
      <c r="H48" s="273">
        <v>170573.72292605037</v>
      </c>
      <c r="I48" s="56">
        <v>199946.95483772954</v>
      </c>
      <c r="J48" s="274">
        <v>199526.02904640284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260.52351299999998</v>
      </c>
      <c r="G49" s="119">
        <v>266.58094299999999</v>
      </c>
      <c r="H49" s="275">
        <v>291.45821139999998</v>
      </c>
      <c r="I49" s="58">
        <v>176.0302193</v>
      </c>
      <c r="J49" s="276">
        <v>181.05668403000001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2286.6199310000002</v>
      </c>
      <c r="G50" s="119">
        <v>2234.0297860000001</v>
      </c>
      <c r="H50" s="275">
        <v>1646.9720749999999</v>
      </c>
      <c r="I50" s="58">
        <v>2286.6199310000002</v>
      </c>
      <c r="J50" s="276">
        <v>2234.0297860000001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351.26451800000001</v>
      </c>
      <c r="G51" s="119">
        <v>354.21694600000001</v>
      </c>
      <c r="H51" s="275">
        <v>219.77428</v>
      </c>
      <c r="I51" s="58">
        <v>351.26451800000001</v>
      </c>
      <c r="J51" s="276">
        <v>354.21694600000001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1130.9277099000001</v>
      </c>
      <c r="G52" s="119">
        <v>1003.1850855</v>
      </c>
      <c r="H52" s="275">
        <v>1245.4481080200001</v>
      </c>
      <c r="I52" s="58">
        <v>1130.9277099000001</v>
      </c>
      <c r="J52" s="276">
        <v>1003.1850855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3529.7330313299999</v>
      </c>
      <c r="G53" s="119">
        <v>3522.95446829</v>
      </c>
      <c r="H53" s="273">
        <v>3521.8953505099998</v>
      </c>
      <c r="I53" s="56">
        <v>3529.7330313900002</v>
      </c>
      <c r="J53" s="274">
        <v>3522.9544683700001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19328.263562</v>
      </c>
      <c r="G54" s="119">
        <v>18486.863105</v>
      </c>
      <c r="H54" s="273">
        <v>17479.169782699999</v>
      </c>
      <c r="I54" s="56">
        <v>17673.743289400001</v>
      </c>
      <c r="J54" s="274">
        <v>16807.844627300001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637160.47356030648</v>
      </c>
      <c r="G55" s="119">
        <v>647455.49359689432</v>
      </c>
      <c r="H55" s="273">
        <v>501941.78013785538</v>
      </c>
      <c r="I55" s="56">
        <v>573397.02139504184</v>
      </c>
      <c r="J55" s="274">
        <v>583168.40420730982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319033.068715</v>
      </c>
      <c r="G56" s="139">
        <v>318302.12174069998</v>
      </c>
      <c r="H56" s="273">
        <v>279339.65462848998</v>
      </c>
      <c r="I56" s="56">
        <v>319033.06871497998</v>
      </c>
      <c r="J56" s="274">
        <v>318302.12173997</v>
      </c>
    </row>
    <row r="57" spans="1:10" x14ac:dyDescent="0.2">
      <c r="A57" s="55" t="s">
        <v>203</v>
      </c>
      <c r="B57" s="58"/>
      <c r="C57" s="324">
        <v>857</v>
      </c>
      <c r="D57" s="56"/>
      <c r="E57" s="56"/>
      <c r="F57" s="56"/>
      <c r="G57" s="139"/>
      <c r="H57" s="273"/>
      <c r="I57" s="56"/>
      <c r="J57" s="274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20042.248417730538</v>
      </c>
      <c r="G58" s="139">
        <v>15053.073253267614</v>
      </c>
      <c r="H58" s="273">
        <v>17249.269722993238</v>
      </c>
      <c r="I58" s="56">
        <v>20042.248391367917</v>
      </c>
      <c r="J58" s="274">
        <v>15053.073252045699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5"/>
      <c r="I59" s="58"/>
      <c r="J59" s="276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1330.0302503600001</v>
      </c>
      <c r="G60" s="139">
        <v>1344.8966412</v>
      </c>
      <c r="H60" s="273">
        <v>1133.46919641</v>
      </c>
      <c r="I60" s="56">
        <v>1330.0302503600001</v>
      </c>
      <c r="J60" s="274">
        <v>1344.89664113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3848.8489736007823</v>
      </c>
      <c r="G61" s="139">
        <v>3637.6713613224624</v>
      </c>
      <c r="H61" s="273">
        <v>4090.8368716649379</v>
      </c>
      <c r="I61" s="56">
        <v>3848.8489294010246</v>
      </c>
      <c r="J61" s="274">
        <v>3637.6713610594416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1181.4461209999999</v>
      </c>
      <c r="G62" s="139">
        <v>640.76029400000004</v>
      </c>
      <c r="H62" s="273">
        <v>1546.9305647000001</v>
      </c>
      <c r="I62" s="56">
        <v>1181.4461213</v>
      </c>
      <c r="J62" s="274">
        <v>640.76029370000003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1215344.2012363204</v>
      </c>
      <c r="G63" s="168">
        <f>SUM(G46:G62)</f>
        <v>1217493.5958338778</v>
      </c>
      <c r="H63" s="262">
        <v>1006623.6027062559</v>
      </c>
      <c r="I63" s="70">
        <v>1149542.0267244226</v>
      </c>
      <c r="J63" s="168">
        <f>SUM(J46:J62)</f>
        <v>1151441.9637176164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58178.713745171815</v>
      </c>
      <c r="G64" s="139">
        <v>59500.831940069009</v>
      </c>
      <c r="H64" s="273">
        <v>47284.024389057544</v>
      </c>
      <c r="I64" s="56">
        <v>55436.801794410349</v>
      </c>
      <c r="J64" s="274">
        <v>56654.398740750046</v>
      </c>
    </row>
    <row r="65" spans="1:10" x14ac:dyDescent="0.2">
      <c r="A65" s="103" t="s">
        <v>258</v>
      </c>
      <c r="B65" s="324"/>
      <c r="C65" s="324"/>
      <c r="D65" s="324"/>
      <c r="E65" s="324"/>
      <c r="F65" s="208">
        <v>0</v>
      </c>
      <c r="G65" s="208">
        <v>0</v>
      </c>
      <c r="H65" s="273"/>
      <c r="I65" s="324">
        <v>0</v>
      </c>
      <c r="J65" s="274">
        <v>0</v>
      </c>
    </row>
    <row r="66" spans="1:10" x14ac:dyDescent="0.2">
      <c r="A66" s="55" t="s">
        <v>200</v>
      </c>
      <c r="B66" s="56"/>
      <c r="C66" s="56">
        <v>10.032375881502976</v>
      </c>
      <c r="D66" s="56">
        <v>23.051094140076327</v>
      </c>
      <c r="E66" s="56">
        <v>23.389716452082915</v>
      </c>
      <c r="F66" s="56">
        <v>10.621058319153803</v>
      </c>
      <c r="G66" s="139">
        <v>10.779811677257431</v>
      </c>
      <c r="H66" s="273">
        <v>23.389716532656792</v>
      </c>
      <c r="I66" s="56">
        <v>10.621062354962159</v>
      </c>
      <c r="J66" s="274">
        <v>10.779811616623297</v>
      </c>
    </row>
    <row r="67" spans="1:10" x14ac:dyDescent="0.2">
      <c r="A67" s="55" t="s">
        <v>107</v>
      </c>
      <c r="B67" s="58">
        <v>6970</v>
      </c>
      <c r="C67" s="56">
        <v>6942.2358001550365</v>
      </c>
      <c r="D67" s="56">
        <v>8285.6748911003288</v>
      </c>
      <c r="E67" s="56">
        <v>7053.8376087251454</v>
      </c>
      <c r="F67" s="56">
        <v>7532.0253535661086</v>
      </c>
      <c r="G67" s="139">
        <v>9369.6174457287379</v>
      </c>
      <c r="H67" s="273">
        <v>5657.8087017233802</v>
      </c>
      <c r="I67" s="56">
        <v>5790.5524617252358</v>
      </c>
      <c r="J67" s="274">
        <v>5766.9710630809977</v>
      </c>
    </row>
    <row r="68" spans="1:10" x14ac:dyDescent="0.2">
      <c r="A68" s="55" t="s">
        <v>108</v>
      </c>
      <c r="B68" s="58">
        <v>2520</v>
      </c>
      <c r="C68" s="56">
        <v>2711.0873310913457</v>
      </c>
      <c r="D68" s="56">
        <v>2977.2609624374113</v>
      </c>
      <c r="E68" s="56">
        <v>1363.9302645197281</v>
      </c>
      <c r="F68" s="56">
        <v>1193.9066198701362</v>
      </c>
      <c r="G68" s="139">
        <v>1213.3863750924158</v>
      </c>
      <c r="H68" s="273">
        <v>1363.9302639949267</v>
      </c>
      <c r="I68" s="56">
        <v>1193.9065744216075</v>
      </c>
      <c r="J68" s="274">
        <v>1213.3863752246484</v>
      </c>
    </row>
    <row r="69" spans="1:10" x14ac:dyDescent="0.2">
      <c r="A69" s="103" t="s">
        <v>259</v>
      </c>
      <c r="B69" s="325"/>
      <c r="C69" s="324"/>
      <c r="D69" s="324"/>
      <c r="E69" s="324"/>
      <c r="F69" s="324">
        <v>0</v>
      </c>
      <c r="G69" s="139">
        <v>0</v>
      </c>
      <c r="H69" s="326"/>
      <c r="I69" s="327">
        <v>0</v>
      </c>
      <c r="J69" s="328">
        <v>0</v>
      </c>
    </row>
    <row r="70" spans="1:10" x14ac:dyDescent="0.2">
      <c r="A70" s="87" t="s">
        <v>118</v>
      </c>
      <c r="B70" s="70">
        <v>42359</v>
      </c>
      <c r="C70" s="70">
        <v>50097.213172867472</v>
      </c>
      <c r="D70" s="70">
        <v>55924.045016448821</v>
      </c>
      <c r="E70" s="70">
        <v>58172.573483098859</v>
      </c>
      <c r="F70" s="70">
        <v>66915.266776927208</v>
      </c>
      <c r="G70" s="168">
        <v>70094.615572567433</v>
      </c>
      <c r="H70" s="284">
        <v>54329.153071308501</v>
      </c>
      <c r="I70" s="61">
        <v>62431.881892912155</v>
      </c>
      <c r="J70" s="285">
        <v>63645.535990672317</v>
      </c>
    </row>
    <row r="71" spans="1:10" x14ac:dyDescent="0.2">
      <c r="A71" s="84" t="s">
        <v>143</v>
      </c>
      <c r="B71" s="85"/>
      <c r="C71" s="85"/>
      <c r="D71" s="85"/>
      <c r="E71" s="85"/>
      <c r="F71" s="85"/>
    </row>
    <row r="72" spans="1:10" x14ac:dyDescent="0.2">
      <c r="A72" s="84" t="s">
        <v>250</v>
      </c>
      <c r="B72" s="85"/>
      <c r="C72" s="85"/>
      <c r="D72" s="85"/>
      <c r="E72" s="85"/>
      <c r="F72" s="85"/>
      <c r="G72" s="28"/>
      <c r="J72" s="28"/>
    </row>
    <row r="73" spans="1:10" x14ac:dyDescent="0.2">
      <c r="B73" s="28"/>
    </row>
    <row r="74" spans="1:10" x14ac:dyDescent="0.2">
      <c r="B74" s="28"/>
      <c r="G74" s="28"/>
    </row>
    <row r="75" spans="1:10" x14ac:dyDescent="0.2">
      <c r="J75" s="28"/>
    </row>
    <row r="76" spans="1:10" x14ac:dyDescent="0.2">
      <c r="J76" s="28"/>
    </row>
    <row r="77" spans="1:10" x14ac:dyDescent="0.2">
      <c r="J77" s="208"/>
    </row>
    <row r="78" spans="1:10" x14ac:dyDescent="0.2">
      <c r="G78" s="28"/>
    </row>
    <row r="83" spans="7:10" x14ac:dyDescent="0.2">
      <c r="G83" s="28"/>
      <c r="J83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E118"/>
  <sheetViews>
    <sheetView zoomScale="75" zoomScaleNormal="75" workbookViewId="0">
      <selection activeCell="M3" sqref="M3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5" width="10.28515625" customWidth="1"/>
    <col min="6" max="6" width="12.7109375" bestFit="1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31" width="9.140625" style="161"/>
  </cols>
  <sheetData>
    <row r="1" spans="1:11" ht="23.25" customHeight="1" x14ac:dyDescent="0.2">
      <c r="A1" s="355" t="s">
        <v>129</v>
      </c>
      <c r="B1" s="355"/>
      <c r="C1" s="355"/>
      <c r="D1" s="355"/>
      <c r="E1" s="355"/>
      <c r="F1" s="355"/>
      <c r="G1" s="355"/>
      <c r="H1" s="370"/>
      <c r="I1" s="368"/>
      <c r="J1" s="369"/>
      <c r="K1" s="369"/>
    </row>
    <row r="2" spans="1:11" ht="23.25" customHeight="1" x14ac:dyDescent="0.2">
      <c r="A2" s="373" t="s">
        <v>253</v>
      </c>
      <c r="B2" s="373"/>
      <c r="C2" s="373"/>
      <c r="D2" s="373"/>
      <c r="E2" s="373"/>
      <c r="F2" s="373"/>
      <c r="G2" s="373"/>
      <c r="H2" s="374"/>
      <c r="I2" s="371" t="s">
        <v>252</v>
      </c>
      <c r="J2" s="372"/>
      <c r="K2" s="372"/>
    </row>
    <row r="3" spans="1:11" ht="62.2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 t="s">
        <v>260</v>
      </c>
      <c r="G3" s="122" t="s">
        <v>261</v>
      </c>
      <c r="H3" s="293" t="s">
        <v>244</v>
      </c>
      <c r="I3" s="292" t="s">
        <v>260</v>
      </c>
      <c r="J3" s="122" t="s">
        <v>261</v>
      </c>
      <c r="K3" s="122" t="s">
        <v>244</v>
      </c>
    </row>
    <row r="4" spans="1:11" ht="13.5" customHeight="1" x14ac:dyDescent="0.2">
      <c r="A4" t="s">
        <v>218</v>
      </c>
      <c r="D4" s="131">
        <v>484.36183620000003</v>
      </c>
      <c r="E4" s="172">
        <v>257.82714800000002</v>
      </c>
      <c r="F4" s="131">
        <v>16.867912</v>
      </c>
      <c r="G4" s="131">
        <v>10.8474</v>
      </c>
      <c r="H4" s="131">
        <v>402.95310899999998</v>
      </c>
      <c r="I4" s="258">
        <v>16.867912</v>
      </c>
      <c r="J4" s="172">
        <v>10.8474</v>
      </c>
      <c r="K4" s="172">
        <v>402.95310899999998</v>
      </c>
    </row>
    <row r="5" spans="1:11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36.639499999999998</v>
      </c>
      <c r="G5" s="172">
        <v>88.414078419999996</v>
      </c>
      <c r="H5" s="172">
        <v>-99.051822060000006</v>
      </c>
      <c r="I5" s="258">
        <v>42.385816519999999</v>
      </c>
      <c r="J5" s="172">
        <v>99.851152569999996</v>
      </c>
      <c r="K5" s="172">
        <v>-87.614747870000002</v>
      </c>
    </row>
    <row r="6" spans="1:11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258"/>
      <c r="J6" s="172"/>
      <c r="K6" s="172"/>
    </row>
    <row r="7" spans="1:11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>
        <v>10.742483679999999</v>
      </c>
      <c r="G7" s="172"/>
      <c r="H7" s="172"/>
      <c r="I7" s="258">
        <v>10.742483679999999</v>
      </c>
      <c r="J7" s="172"/>
      <c r="K7" s="172"/>
    </row>
    <row r="8" spans="1:11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741.84509363999996</v>
      </c>
      <c r="G8" s="167">
        <v>186.31505768</v>
      </c>
      <c r="H8" s="167">
        <v>13252.50788721</v>
      </c>
      <c r="I8" s="258">
        <v>648.00755355000001</v>
      </c>
      <c r="J8" s="172">
        <v>-302.68282309699998</v>
      </c>
      <c r="K8" s="172">
        <v>11372.471489423</v>
      </c>
    </row>
    <row r="9" spans="1:11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69.547096679999996</v>
      </c>
      <c r="G9" s="172">
        <v>215.83543412</v>
      </c>
      <c r="H9" s="172">
        <v>465.71181976000003</v>
      </c>
      <c r="I9" s="258">
        <v>69.547096679999996</v>
      </c>
      <c r="J9" s="172">
        <v>215.83543412</v>
      </c>
      <c r="K9" s="172">
        <v>465.71181976000003</v>
      </c>
    </row>
    <row r="10" spans="1:11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284.4775004</v>
      </c>
      <c r="G10" s="172">
        <v>490.77441716999999</v>
      </c>
      <c r="H10" s="172">
        <v>3409.5925940000002</v>
      </c>
      <c r="I10" s="258">
        <v>284.4775004</v>
      </c>
      <c r="J10" s="172">
        <v>490.77441716999999</v>
      </c>
      <c r="K10" s="172">
        <v>3409.5925940000002</v>
      </c>
    </row>
    <row r="11" spans="1:11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21.339200659999999</v>
      </c>
      <c r="G11" s="172">
        <v>103.74612197</v>
      </c>
      <c r="H11" s="172">
        <v>-273.46895532999997</v>
      </c>
      <c r="I11" s="258">
        <v>21.339200659999999</v>
      </c>
      <c r="J11" s="172">
        <v>103.74612197</v>
      </c>
      <c r="K11" s="172">
        <v>-273.46895532999997</v>
      </c>
    </row>
    <row r="12" spans="1:11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-1122.2350367236759</v>
      </c>
      <c r="G12" s="172">
        <v>351.0515847095686</v>
      </c>
      <c r="H12" s="172">
        <v>-14229.7167663864</v>
      </c>
      <c r="I12" s="258">
        <v>-871.77917245894969</v>
      </c>
      <c r="J12" s="172">
        <v>1784.8750275941748</v>
      </c>
      <c r="K12" s="172">
        <v>-8619.4590026619007</v>
      </c>
    </row>
    <row r="13" spans="1:11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15.035742000000001</v>
      </c>
      <c r="G13" s="172">
        <v>-6.4020010000000003</v>
      </c>
      <c r="H13" s="172">
        <v>6.3620210000000004</v>
      </c>
      <c r="I13" s="258">
        <v>15.035742000000001</v>
      </c>
      <c r="J13" s="172">
        <v>-6.4020010000000003</v>
      </c>
      <c r="K13" s="172">
        <v>6.3620210000000004</v>
      </c>
    </row>
    <row r="14" spans="1:11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389.186015</v>
      </c>
      <c r="G14" s="172">
        <v>1226.069626</v>
      </c>
      <c r="H14" s="172">
        <v>4918.483424</v>
      </c>
      <c r="I14" s="258">
        <v>351.15175399999998</v>
      </c>
      <c r="J14" s="172">
        <v>883.645578</v>
      </c>
      <c r="K14" s="172">
        <v>4393.7006039999997</v>
      </c>
    </row>
    <row r="15" spans="1:11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-29.554600000000001</v>
      </c>
      <c r="G15" s="172">
        <v>-26.492599999999999</v>
      </c>
      <c r="H15" s="172">
        <v>-432.79768000000001</v>
      </c>
      <c r="I15" s="258">
        <v>-29.554600000000001</v>
      </c>
      <c r="J15" s="172">
        <v>-26.492599999999999</v>
      </c>
      <c r="K15" s="172">
        <v>-432.79768000000001</v>
      </c>
    </row>
    <row r="16" spans="1:11" x14ac:dyDescent="0.2">
      <c r="A16" s="90" t="s">
        <v>235</v>
      </c>
      <c r="B16" s="144"/>
      <c r="C16" s="144"/>
      <c r="D16" s="172"/>
      <c r="E16" s="172">
        <v>2.8678400000000002</v>
      </c>
      <c r="F16" s="172">
        <v>48.34771174976531</v>
      </c>
      <c r="G16" s="172">
        <v>19.446649724269925</v>
      </c>
      <c r="H16" s="172">
        <v>270.9818110514272</v>
      </c>
      <c r="I16" s="258">
        <v>-74.668568758868403</v>
      </c>
      <c r="J16" s="172">
        <v>19.460138841836802</v>
      </c>
      <c r="K16" s="172">
        <v>272.79296246473677</v>
      </c>
    </row>
    <row r="17" spans="1:11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3.0810000000000001E-2</v>
      </c>
      <c r="G17" s="172">
        <v>0</v>
      </c>
      <c r="H17" s="172">
        <v>-14.569832</v>
      </c>
      <c r="I17" s="258">
        <v>3.0810000000000001E-2</v>
      </c>
      <c r="J17" s="172">
        <v>0</v>
      </c>
      <c r="K17" s="172">
        <v>-14.569832</v>
      </c>
    </row>
    <row r="18" spans="1:11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-30.725975999999999</v>
      </c>
      <c r="G18" s="172">
        <v>-70.162553000000003</v>
      </c>
      <c r="H18" s="172">
        <v>-13.640358000000001</v>
      </c>
      <c r="I18" s="258">
        <v>-40.946474000000002</v>
      </c>
      <c r="J18" s="172">
        <v>-68.282629999999997</v>
      </c>
      <c r="K18" s="172">
        <v>-78.122062</v>
      </c>
    </row>
    <row r="19" spans="1:11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-12.132829320000001</v>
      </c>
      <c r="G19" s="172">
        <v>16.260206069999999</v>
      </c>
      <c r="H19" s="172">
        <v>-362.59263719</v>
      </c>
      <c r="I19" s="258">
        <v>52.622343700000002</v>
      </c>
      <c r="J19" s="257">
        <v>1.6861513699999999</v>
      </c>
      <c r="K19" s="257">
        <v>-282.16742877000001</v>
      </c>
    </row>
    <row r="20" spans="1:11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/>
      <c r="G20" s="172"/>
      <c r="H20" s="152"/>
      <c r="I20" s="258"/>
      <c r="J20" s="172"/>
      <c r="K20" s="172"/>
    </row>
    <row r="21" spans="1:11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-1957.1380590000001</v>
      </c>
      <c r="G21" s="172">
        <v>11.2309</v>
      </c>
      <c r="H21" s="172">
        <v>-1719.233383</v>
      </c>
      <c r="I21" s="259">
        <v>-1957.1380590000001</v>
      </c>
      <c r="J21" s="174">
        <v>11.2309</v>
      </c>
      <c r="K21" s="174">
        <v>-1719.233383</v>
      </c>
    </row>
    <row r="22" spans="1:11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1.43932843</v>
      </c>
      <c r="G22" s="172">
        <v>73.245178850000002</v>
      </c>
      <c r="H22" s="172">
        <v>-736.81804253999996</v>
      </c>
      <c r="I22" s="259">
        <v>18.773199630000001</v>
      </c>
      <c r="J22" s="174">
        <v>74.047191049999995</v>
      </c>
      <c r="K22" s="174">
        <v>391.19179606</v>
      </c>
    </row>
    <row r="23" spans="1:11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0</v>
      </c>
      <c r="G23" s="172">
        <v>15.46664</v>
      </c>
      <c r="H23" s="172">
        <v>22.422239999999999</v>
      </c>
      <c r="I23" s="260">
        <v>0</v>
      </c>
      <c r="J23" s="157">
        <v>15.46664</v>
      </c>
      <c r="K23" s="144">
        <v>22.422239999999999</v>
      </c>
    </row>
    <row r="24" spans="1:11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387.35228747999997</v>
      </c>
      <c r="G24" s="172">
        <v>-1603.78212411</v>
      </c>
      <c r="H24" s="172">
        <v>9774.2890158900009</v>
      </c>
      <c r="I24" s="260">
        <v>1054.4942622851961</v>
      </c>
      <c r="J24" s="157">
        <v>842.46262193958762</v>
      </c>
      <c r="K24" s="144">
        <v>4800.5795491640993</v>
      </c>
    </row>
    <row r="25" spans="1:11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86.4839798</v>
      </c>
      <c r="G25" s="172">
        <v>118.26821837</v>
      </c>
      <c r="H25" s="172">
        <v>614.50683306999997</v>
      </c>
      <c r="I25" s="260">
        <v>84.378988300000003</v>
      </c>
      <c r="J25" s="157">
        <v>116.11985636999999</v>
      </c>
      <c r="K25" s="144">
        <v>584.13243107000005</v>
      </c>
    </row>
    <row r="26" spans="1:11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-450.55192307999999</v>
      </c>
      <c r="G26" s="172">
        <v>2099.7624449599998</v>
      </c>
      <c r="H26" s="172">
        <v>7313.5645666</v>
      </c>
      <c r="I26" s="260">
        <v>-450.55192307999999</v>
      </c>
      <c r="J26" s="157">
        <v>2099.7624449599998</v>
      </c>
      <c r="K26" s="144">
        <v>7313.5645666</v>
      </c>
    </row>
    <row r="27" spans="1:11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83.483230000000006</v>
      </c>
      <c r="G27" s="172">
        <v>25.39903</v>
      </c>
      <c r="H27" s="172">
        <v>269.30507399999999</v>
      </c>
      <c r="I27" s="260">
        <v>83.966930000000005</v>
      </c>
      <c r="J27" s="157">
        <v>25.400217999999999</v>
      </c>
      <c r="K27" s="144">
        <v>283.94693699999999</v>
      </c>
    </row>
    <row r="28" spans="1:11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175.137418</v>
      </c>
      <c r="G28" s="172">
        <v>275.18648000000002</v>
      </c>
      <c r="H28" s="172">
        <v>1067.698361</v>
      </c>
      <c r="I28" s="260">
        <v>175.137418</v>
      </c>
      <c r="J28" s="157">
        <v>275.18648000000002</v>
      </c>
      <c r="K28" s="144">
        <v>1067.698361</v>
      </c>
    </row>
    <row r="29" spans="1:11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/>
      <c r="G29" s="172"/>
      <c r="H29" s="172"/>
      <c r="I29" s="260"/>
      <c r="J29" s="157"/>
      <c r="K29" s="144"/>
    </row>
    <row r="30" spans="1:11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-16.190356000000001</v>
      </c>
      <c r="G30" s="172">
        <v>-16.833354</v>
      </c>
      <c r="H30" s="172">
        <v>-77.222449999999995</v>
      </c>
      <c r="I30" s="260">
        <v>-16.190356000000001</v>
      </c>
      <c r="J30" s="157">
        <v>-16.833354</v>
      </c>
      <c r="K30" s="144">
        <v>-77.222449999999995</v>
      </c>
    </row>
    <row r="31" spans="1:11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2.7995430000000002E-2</v>
      </c>
      <c r="G31" s="172">
        <v>-1.8956903599999999</v>
      </c>
      <c r="H31" s="172">
        <v>61.223360059999997</v>
      </c>
      <c r="I31" s="260">
        <v>2.7995430000000002E-2</v>
      </c>
      <c r="J31" s="157">
        <v>-1.8956903599999999</v>
      </c>
      <c r="K31" s="144">
        <v>61.223360059999997</v>
      </c>
    </row>
    <row r="32" spans="1:11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904.43660399999999</v>
      </c>
      <c r="G32" s="172">
        <v>40.736654000000001</v>
      </c>
      <c r="H32" s="172">
        <v>3828.4270729999998</v>
      </c>
      <c r="I32" s="260">
        <v>955.76754100000005</v>
      </c>
      <c r="J32" s="157">
        <v>66.094665000000006</v>
      </c>
      <c r="K32" s="144">
        <v>5508.8204290000003</v>
      </c>
    </row>
    <row r="33" spans="1:11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1101.5696521195375</v>
      </c>
      <c r="G33" s="172">
        <v>584.35532501475188</v>
      </c>
      <c r="H33" s="172">
        <v>11682.326791737858</v>
      </c>
      <c r="I33" s="260">
        <v>840.10727472304018</v>
      </c>
      <c r="J33" s="157">
        <v>331.34645724341345</v>
      </c>
      <c r="K33" s="144">
        <v>8126.5970526188348</v>
      </c>
    </row>
    <row r="34" spans="1:11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396.59679999999997</v>
      </c>
      <c r="G34" s="172">
        <v>244.72955999999999</v>
      </c>
      <c r="H34" s="172">
        <v>2679.8988298999998</v>
      </c>
      <c r="I34" s="260">
        <v>282.37402157999998</v>
      </c>
      <c r="J34" s="157">
        <v>231.89761265000001</v>
      </c>
      <c r="K34" s="144">
        <v>2502.2304469699998</v>
      </c>
    </row>
    <row r="35" spans="1:11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253.307286</v>
      </c>
      <c r="G35" s="172">
        <v>-60.588827999999999</v>
      </c>
      <c r="H35" s="172">
        <v>-1870.8712869999999</v>
      </c>
      <c r="I35" s="261">
        <v>254.37030799999999</v>
      </c>
      <c r="J35" s="144">
        <v>-30.392752999999999</v>
      </c>
      <c r="K35" s="144">
        <v>-1720.7112010000001</v>
      </c>
    </row>
    <row r="36" spans="1:11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-8.6333300000000008</v>
      </c>
      <c r="G36" s="172">
        <v>-9.5887359999999831</v>
      </c>
      <c r="H36" s="172">
        <v>-247.09715399999999</v>
      </c>
      <c r="I36" s="261">
        <v>-8.6333300000000008</v>
      </c>
      <c r="J36" s="144">
        <v>-9.5887359999999831</v>
      </c>
      <c r="K36" s="144">
        <v>-247.09715399999999</v>
      </c>
    </row>
    <row r="37" spans="1:11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271.70693227999999</v>
      </c>
      <c r="G37" s="172">
        <v>855.93986634999999</v>
      </c>
      <c r="H37" s="172">
        <v>2789.9699768400001</v>
      </c>
      <c r="I37" s="261">
        <v>126.24036488</v>
      </c>
      <c r="J37" s="144">
        <v>694.13226699999996</v>
      </c>
      <c r="K37" s="144">
        <v>2039.7226970700001</v>
      </c>
    </row>
    <row r="38" spans="1:11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1.0545</v>
      </c>
      <c r="G38" s="172">
        <v>5.3673000000000002</v>
      </c>
      <c r="H38" s="172">
        <v>32.418419</v>
      </c>
      <c r="I38" s="261">
        <v>1.0545</v>
      </c>
      <c r="J38" s="144">
        <v>5.3673000000000002</v>
      </c>
      <c r="K38" s="144">
        <v>32.418419</v>
      </c>
    </row>
    <row r="39" spans="1:11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44">
        <v>20.120652</v>
      </c>
      <c r="G39" s="123">
        <v>56.92903957</v>
      </c>
      <c r="H39" s="172">
        <v>135.3600026</v>
      </c>
      <c r="I39" s="261">
        <v>20.120652</v>
      </c>
      <c r="J39" s="144">
        <v>56.929039520000003</v>
      </c>
      <c r="K39" s="144">
        <v>135.36000250399999</v>
      </c>
    </row>
    <row r="40" spans="1:11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44">
        <v>1.23109213</v>
      </c>
      <c r="G40" s="123"/>
      <c r="H40" s="172"/>
      <c r="I40" s="261">
        <v>1.23109213</v>
      </c>
      <c r="J40" s="144"/>
      <c r="K40" s="144"/>
    </row>
    <row r="41" spans="1:11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44">
        <v>376.99162797999998</v>
      </c>
      <c r="G41" s="123">
        <v>1115.6911151100001</v>
      </c>
      <c r="H41" s="290">
        <v>1656.65117846</v>
      </c>
      <c r="I41" s="289">
        <v>201.98953843000004</v>
      </c>
      <c r="J41" s="144">
        <v>1204.6469699899999</v>
      </c>
      <c r="K41" s="144">
        <v>1301.4009498299999</v>
      </c>
    </row>
    <row r="42" spans="1:11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44">
        <v>-0.87040340000000005</v>
      </c>
      <c r="G42" s="123">
        <v>-71.255119199999996</v>
      </c>
      <c r="H42" s="290">
        <v>-294.13198756999998</v>
      </c>
      <c r="I42" s="289">
        <v>0</v>
      </c>
      <c r="J42" s="144">
        <v>0.80036172000000005</v>
      </c>
      <c r="K42" s="144">
        <v>0.80036172000000005</v>
      </c>
    </row>
    <row r="43" spans="1:11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44">
        <v>32.887514500000002</v>
      </c>
      <c r="G43" s="123">
        <v>0.39385288000000002</v>
      </c>
      <c r="H43" s="290">
        <v>-475.74614181999999</v>
      </c>
      <c r="I43" s="289">
        <v>32.887514400000001</v>
      </c>
      <c r="J43" s="144">
        <v>0.39385279000000001</v>
      </c>
      <c r="K43" s="144">
        <v>-475.74614189200003</v>
      </c>
    </row>
    <row r="44" spans="1:11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8">
        <v>806.48573421553601</v>
      </c>
      <c r="F44" s="134">
        <v>108.23038099999999</v>
      </c>
      <c r="G44" s="134">
        <v>-150.69692151000001</v>
      </c>
      <c r="H44" s="291">
        <v>-683.12979499999994</v>
      </c>
      <c r="I44" s="289">
        <v>110.16655900000001</v>
      </c>
      <c r="J44" s="144">
        <v>-141.41818050000001</v>
      </c>
      <c r="K44" s="144">
        <v>-543.09000700000001</v>
      </c>
    </row>
    <row r="45" spans="1:11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1971.4767674750924</v>
      </c>
      <c r="G45" s="70">
        <f>SUM(G4:G44)-G36</f>
        <v>6223.3529897885892</v>
      </c>
      <c r="H45" s="70">
        <f>SUM(H4:H44)-H36</f>
        <v>43371.66325028288</v>
      </c>
      <c r="I45" s="70">
        <f t="shared" ref="I45:K45" si="0">SUM(I4:I44)-I36</f>
        <v>2314.4672196804181</v>
      </c>
      <c r="J45" s="70">
        <f t="shared" si="0"/>
        <v>9067.6062679120096</v>
      </c>
      <c r="K45" s="70">
        <f t="shared" si="0"/>
        <v>40171.491307790777</v>
      </c>
    </row>
    <row r="46" spans="1:11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1971.4767674750924</v>
      </c>
      <c r="G46" s="94">
        <f>SUM(G4:G44)</f>
        <v>6213.7642537885895</v>
      </c>
      <c r="H46" s="94">
        <f>SUM(H4:H44)</f>
        <v>43124.566096282877</v>
      </c>
      <c r="I46" s="94">
        <f>I45+I36</f>
        <v>2305.833889680418</v>
      </c>
      <c r="J46" s="94">
        <f>J45+J36</f>
        <v>9058.0175319120099</v>
      </c>
      <c r="K46" s="94">
        <f>K45+K36</f>
        <v>39924.394153790774</v>
      </c>
    </row>
    <row r="47" spans="1:11" x14ac:dyDescent="0.2">
      <c r="A47" s="197" t="s">
        <v>251</v>
      </c>
      <c r="B47" s="197"/>
      <c r="C47" s="197"/>
      <c r="D47" s="197"/>
      <c r="E47" s="198"/>
      <c r="F47" s="198"/>
      <c r="G47" s="198"/>
      <c r="H47" s="198"/>
      <c r="I47" s="163"/>
    </row>
    <row r="48" spans="1:11" s="161" customFormat="1" x14ac:dyDescent="0.2">
      <c r="A48" s="199"/>
      <c r="B48" s="199"/>
      <c r="C48" s="199"/>
      <c r="D48" s="199"/>
      <c r="E48" s="199"/>
      <c r="F48" s="199"/>
      <c r="G48" s="199"/>
      <c r="H48" s="200"/>
      <c r="I48" s="197"/>
    </row>
    <row r="49" spans="3:9" s="160" customFormat="1" x14ac:dyDescent="0.2">
      <c r="C49" s="203"/>
      <c r="D49" s="203"/>
      <c r="E49" s="203"/>
      <c r="F49" s="203"/>
      <c r="G49" s="203"/>
    </row>
    <row r="50" spans="3:9" s="160" customFormat="1" x14ac:dyDescent="0.2">
      <c r="D50" s="202"/>
      <c r="E50" s="202"/>
      <c r="F50" s="203"/>
      <c r="G50" s="203"/>
      <c r="H50" s="321"/>
      <c r="I50" s="321"/>
    </row>
    <row r="51" spans="3:9" s="160" customFormat="1" x14ac:dyDescent="0.2">
      <c r="D51" s="202"/>
      <c r="E51" s="202"/>
      <c r="F51" s="202"/>
      <c r="G51" s="202"/>
      <c r="H51" s="321"/>
      <c r="I51" s="321"/>
    </row>
    <row r="52" spans="3:9" s="160" customFormat="1" x14ac:dyDescent="0.2">
      <c r="D52" s="202"/>
      <c r="E52" s="202"/>
      <c r="F52" s="203"/>
      <c r="G52" s="202"/>
      <c r="H52" s="321"/>
      <c r="I52" s="321"/>
    </row>
    <row r="53" spans="3:9" s="160" customFormat="1" x14ac:dyDescent="0.2">
      <c r="D53" s="202"/>
      <c r="E53" s="202"/>
      <c r="F53" s="202"/>
      <c r="G53" s="202"/>
      <c r="H53" s="321"/>
      <c r="I53" s="321"/>
    </row>
    <row r="54" spans="3:9" s="160" customFormat="1" x14ac:dyDescent="0.2">
      <c r="D54" s="202"/>
      <c r="E54" s="202"/>
      <c r="F54" s="202"/>
      <c r="G54" s="202"/>
      <c r="H54" s="321"/>
      <c r="I54" s="321"/>
    </row>
    <row r="55" spans="3:9" s="160" customFormat="1" x14ac:dyDescent="0.2">
      <c r="D55" s="202"/>
      <c r="E55" s="202"/>
      <c r="F55" s="202"/>
      <c r="G55" s="202"/>
      <c r="H55" s="321"/>
      <c r="I55" s="321"/>
    </row>
    <row r="56" spans="3:9" s="160" customFormat="1" x14ac:dyDescent="0.2">
      <c r="D56" s="202"/>
      <c r="E56" s="202"/>
      <c r="F56" s="202"/>
      <c r="G56" s="202"/>
      <c r="H56" s="205"/>
      <c r="I56" s="205"/>
    </row>
    <row r="57" spans="3:9" s="160" customFormat="1" x14ac:dyDescent="0.2">
      <c r="D57" s="202"/>
      <c r="E57" s="202"/>
      <c r="F57" s="202"/>
      <c r="G57" s="202"/>
      <c r="H57" s="205"/>
      <c r="I57" s="205"/>
    </row>
    <row r="58" spans="3:9" s="160" customFormat="1" x14ac:dyDescent="0.2">
      <c r="D58" s="202"/>
      <c r="E58" s="202"/>
      <c r="F58" s="202"/>
      <c r="G58" s="202"/>
      <c r="H58" s="204"/>
      <c r="I58" s="205"/>
    </row>
    <row r="59" spans="3:9" s="160" customFormat="1" x14ac:dyDescent="0.2">
      <c r="D59" s="202"/>
      <c r="E59" s="202"/>
      <c r="F59" s="202"/>
      <c r="G59" s="202"/>
      <c r="H59" s="205"/>
      <c r="I59" s="205"/>
    </row>
    <row r="60" spans="3:9" s="160" customFormat="1" x14ac:dyDescent="0.2">
      <c r="D60" s="202"/>
      <c r="E60" s="202"/>
      <c r="F60" s="202"/>
      <c r="G60" s="202"/>
      <c r="H60" s="205"/>
      <c r="I60" s="205"/>
    </row>
    <row r="61" spans="3:9" s="160" customFormat="1" x14ac:dyDescent="0.2">
      <c r="D61" s="202"/>
      <c r="E61" s="202"/>
      <c r="F61" s="202"/>
      <c r="G61" s="202"/>
      <c r="H61" s="205"/>
      <c r="I61" s="205"/>
    </row>
    <row r="62" spans="3:9" s="160" customFormat="1" x14ac:dyDescent="0.2">
      <c r="D62" s="202"/>
      <c r="E62" s="202"/>
      <c r="F62" s="202"/>
      <c r="G62" s="202"/>
      <c r="H62" s="205"/>
      <c r="I62" s="205"/>
    </row>
    <row r="63" spans="3:9" s="160" customFormat="1" x14ac:dyDescent="0.2">
      <c r="D63" s="202"/>
      <c r="E63" s="202"/>
      <c r="F63" s="202"/>
      <c r="G63" s="202"/>
      <c r="H63" s="205"/>
      <c r="I63" s="205"/>
    </row>
    <row r="64" spans="3:9" s="160" customFormat="1" x14ac:dyDescent="0.2">
      <c r="D64" s="202"/>
      <c r="E64" s="202"/>
      <c r="F64" s="202"/>
      <c r="G64" s="202"/>
      <c r="H64" s="205"/>
      <c r="I64" s="205"/>
    </row>
    <row r="65" spans="4:9" s="160" customFormat="1" x14ac:dyDescent="0.2">
      <c r="D65" s="202"/>
      <c r="E65" s="202"/>
      <c r="F65" s="202"/>
      <c r="G65" s="202"/>
      <c r="H65" s="205"/>
      <c r="I65" s="205"/>
    </row>
    <row r="66" spans="4:9" s="160" customFormat="1" x14ac:dyDescent="0.2">
      <c r="D66" s="202"/>
      <c r="E66" s="202"/>
      <c r="F66" s="202"/>
      <c r="G66" s="202"/>
      <c r="H66" s="205"/>
      <c r="I66" s="205"/>
    </row>
    <row r="67" spans="4:9" s="160" customFormat="1" x14ac:dyDescent="0.2">
      <c r="D67" s="202"/>
      <c r="E67" s="202"/>
      <c r="F67" s="202"/>
      <c r="G67" s="202"/>
      <c r="H67" s="205"/>
      <c r="I67" s="205"/>
    </row>
    <row r="68" spans="4:9" s="160" customFormat="1" x14ac:dyDescent="0.2">
      <c r="D68" s="202"/>
      <c r="E68" s="202"/>
      <c r="F68" s="202"/>
      <c r="G68" s="202"/>
      <c r="H68" s="205"/>
      <c r="I68" s="205"/>
    </row>
    <row r="69" spans="4:9" s="160" customFormat="1" x14ac:dyDescent="0.2">
      <c r="D69" s="202"/>
      <c r="E69" s="202"/>
      <c r="F69" s="202"/>
      <c r="G69" s="202"/>
      <c r="H69" s="205"/>
      <c r="I69" s="205"/>
    </row>
    <row r="70" spans="4:9" s="160" customFormat="1" x14ac:dyDescent="0.2">
      <c r="D70" s="202"/>
      <c r="E70" s="202"/>
      <c r="F70" s="202"/>
      <c r="G70" s="202"/>
      <c r="H70" s="205"/>
      <c r="I70" s="205"/>
    </row>
    <row r="71" spans="4:9" s="160" customFormat="1" x14ac:dyDescent="0.2">
      <c r="D71" s="202"/>
      <c r="E71" s="202"/>
      <c r="F71" s="202"/>
      <c r="G71" s="202"/>
      <c r="H71" s="205"/>
      <c r="I71" s="205"/>
    </row>
    <row r="72" spans="4:9" s="160" customFormat="1" x14ac:dyDescent="0.2">
      <c r="D72" s="202"/>
      <c r="E72" s="202"/>
      <c r="F72" s="202"/>
      <c r="G72" s="202"/>
      <c r="H72" s="205"/>
      <c r="I72" s="205"/>
    </row>
    <row r="73" spans="4:9" s="160" customFormat="1" x14ac:dyDescent="0.2">
      <c r="D73" s="202"/>
      <c r="E73" s="202"/>
      <c r="F73" s="202"/>
      <c r="G73" s="202"/>
      <c r="H73" s="205"/>
      <c r="I73" s="205"/>
    </row>
    <row r="74" spans="4:9" s="160" customFormat="1" x14ac:dyDescent="0.2">
      <c r="D74" s="202"/>
      <c r="E74" s="202"/>
      <c r="F74" s="202"/>
      <c r="G74" s="202"/>
      <c r="H74" s="205"/>
      <c r="I74" s="205"/>
    </row>
    <row r="75" spans="4:9" s="160" customFormat="1" x14ac:dyDescent="0.2">
      <c r="D75" s="202"/>
      <c r="E75" s="202"/>
      <c r="F75" s="202"/>
      <c r="G75" s="202"/>
      <c r="H75" s="205"/>
      <c r="I75" s="205"/>
    </row>
    <row r="76" spans="4:9" s="160" customFormat="1" x14ac:dyDescent="0.2">
      <c r="D76" s="202"/>
      <c r="E76" s="202"/>
      <c r="F76" s="202"/>
      <c r="G76" s="202"/>
      <c r="H76" s="205"/>
      <c r="I76" s="205"/>
    </row>
    <row r="77" spans="4:9" s="160" customFormat="1" x14ac:dyDescent="0.2">
      <c r="D77" s="202"/>
      <c r="E77" s="202"/>
      <c r="F77" s="202"/>
      <c r="G77" s="202"/>
      <c r="H77" s="205"/>
      <c r="I77" s="205"/>
    </row>
    <row r="78" spans="4:9" s="160" customFormat="1" x14ac:dyDescent="0.2">
      <c r="D78" s="202"/>
      <c r="E78" s="202"/>
      <c r="F78" s="202"/>
      <c r="G78" s="202"/>
      <c r="H78" s="205"/>
      <c r="I78" s="205"/>
    </row>
    <row r="79" spans="4:9" s="160" customFormat="1" x14ac:dyDescent="0.2">
      <c r="D79" s="202"/>
      <c r="E79" s="202"/>
      <c r="F79" s="202"/>
      <c r="G79" s="202"/>
      <c r="H79" s="205"/>
      <c r="I79" s="205"/>
    </row>
    <row r="80" spans="4:9" s="160" customFormat="1" x14ac:dyDescent="0.2">
      <c r="D80" s="202"/>
      <c r="E80" s="202"/>
      <c r="F80" s="202"/>
      <c r="G80" s="202"/>
      <c r="H80" s="205"/>
      <c r="I80" s="205"/>
    </row>
    <row r="81" spans="1:9" s="160" customFormat="1" x14ac:dyDescent="0.2">
      <c r="D81" s="202"/>
      <c r="E81" s="202"/>
      <c r="F81" s="202"/>
      <c r="G81" s="202"/>
      <c r="H81" s="205"/>
      <c r="I81" s="205"/>
    </row>
    <row r="82" spans="1:9" s="160" customFormat="1" x14ac:dyDescent="0.2">
      <c r="D82" s="202"/>
      <c r="E82" s="202"/>
      <c r="F82" s="202"/>
      <c r="G82" s="202"/>
      <c r="H82" s="205"/>
      <c r="I82" s="205"/>
    </row>
    <row r="83" spans="1:9" s="160" customFormat="1" x14ac:dyDescent="0.2">
      <c r="D83" s="202"/>
      <c r="E83" s="202"/>
      <c r="F83" s="202"/>
      <c r="G83" s="202"/>
      <c r="H83" s="205"/>
      <c r="I83" s="205"/>
    </row>
    <row r="84" spans="1:9" s="160" customFormat="1" x14ac:dyDescent="0.2">
      <c r="D84" s="202"/>
      <c r="E84" s="202"/>
      <c r="F84" s="202"/>
      <c r="G84" s="202"/>
      <c r="H84" s="205"/>
      <c r="I84" s="205"/>
    </row>
    <row r="85" spans="1:9" s="160" customFormat="1" x14ac:dyDescent="0.2">
      <c r="D85" s="202"/>
      <c r="E85" s="202"/>
      <c r="F85" s="202"/>
      <c r="G85" s="202"/>
      <c r="H85" s="205"/>
      <c r="I85" s="205"/>
    </row>
    <row r="86" spans="1:9" s="160" customFormat="1" x14ac:dyDescent="0.2">
      <c r="A86" s="366"/>
      <c r="B86" s="367"/>
      <c r="C86" s="367"/>
      <c r="D86" s="367"/>
      <c r="E86" s="196"/>
      <c r="F86" s="196"/>
      <c r="G86" s="196"/>
      <c r="H86" s="196"/>
      <c r="I86" s="205"/>
    </row>
    <row r="87" spans="1:9" s="160" customFormat="1" x14ac:dyDescent="0.2">
      <c r="C87" s="202"/>
      <c r="D87" s="202"/>
      <c r="E87" s="202"/>
      <c r="F87" s="202"/>
      <c r="G87" s="202"/>
      <c r="H87" s="205"/>
      <c r="I87" s="196"/>
    </row>
    <row r="88" spans="1:9" s="160" customFormat="1" x14ac:dyDescent="0.2">
      <c r="C88" s="202"/>
      <c r="D88" s="202"/>
      <c r="E88" s="202"/>
      <c r="F88" s="202"/>
      <c r="G88" s="202"/>
      <c r="H88" s="205"/>
      <c r="I88" s="205"/>
    </row>
    <row r="89" spans="1:9" s="160" customFormat="1" x14ac:dyDescent="0.2">
      <c r="C89" s="202"/>
      <c r="D89" s="202"/>
      <c r="E89" s="202"/>
      <c r="F89" s="202"/>
      <c r="G89" s="202"/>
      <c r="H89" s="205"/>
      <c r="I89" s="205"/>
    </row>
    <row r="90" spans="1:9" s="160" customFormat="1" x14ac:dyDescent="0.2">
      <c r="C90" s="202"/>
      <c r="D90" s="202"/>
      <c r="E90" s="202"/>
      <c r="F90" s="202"/>
      <c r="G90" s="202"/>
      <c r="H90" s="205"/>
      <c r="I90" s="205"/>
    </row>
    <row r="91" spans="1:9" s="160" customFormat="1" x14ac:dyDescent="0.2">
      <c r="C91" s="202"/>
      <c r="D91" s="202"/>
      <c r="E91" s="202"/>
      <c r="F91" s="202"/>
      <c r="G91" s="202"/>
      <c r="H91" s="205"/>
      <c r="I91" s="205"/>
    </row>
    <row r="92" spans="1:9" s="160" customFormat="1" x14ac:dyDescent="0.2">
      <c r="C92" s="202"/>
      <c r="D92" s="202"/>
      <c r="E92" s="202"/>
      <c r="F92" s="202"/>
      <c r="G92" s="202"/>
      <c r="H92" s="205"/>
      <c r="I92" s="205"/>
    </row>
    <row r="93" spans="1:9" s="160" customFormat="1" x14ac:dyDescent="0.2">
      <c r="C93" s="202"/>
      <c r="D93" s="202"/>
      <c r="E93" s="202"/>
      <c r="F93" s="202"/>
      <c r="G93" s="202"/>
      <c r="H93" s="205"/>
      <c r="I93" s="205"/>
    </row>
    <row r="94" spans="1:9" s="160" customFormat="1" x14ac:dyDescent="0.2">
      <c r="C94" s="202"/>
      <c r="D94" s="202"/>
      <c r="E94" s="202"/>
      <c r="F94" s="202"/>
      <c r="G94" s="202"/>
      <c r="H94" s="205"/>
      <c r="I94" s="205"/>
    </row>
    <row r="95" spans="1:9" s="160" customFormat="1" x14ac:dyDescent="0.2">
      <c r="C95" s="202"/>
      <c r="D95" s="202"/>
      <c r="E95" s="202"/>
      <c r="F95" s="202"/>
      <c r="G95" s="202"/>
      <c r="H95" s="205"/>
      <c r="I95" s="205"/>
    </row>
    <row r="96" spans="1:9" s="160" customFormat="1" x14ac:dyDescent="0.2">
      <c r="C96" s="202"/>
      <c r="D96" s="202"/>
      <c r="E96" s="202"/>
      <c r="F96" s="202"/>
      <c r="G96" s="202"/>
      <c r="H96" s="205"/>
      <c r="I96" s="205"/>
    </row>
    <row r="97" spans="1:31" s="160" customFormat="1" x14ac:dyDescent="0.2">
      <c r="C97" s="202"/>
      <c r="D97" s="202"/>
      <c r="E97" s="202"/>
      <c r="F97" s="202"/>
      <c r="G97" s="202"/>
      <c r="H97" s="205"/>
      <c r="I97" s="205"/>
    </row>
    <row r="98" spans="1:31" s="160" customFormat="1" x14ac:dyDescent="0.2">
      <c r="C98" s="202"/>
      <c r="D98" s="202"/>
      <c r="E98" s="202"/>
      <c r="F98" s="202"/>
      <c r="G98" s="202"/>
      <c r="H98" s="205"/>
      <c r="I98" s="205"/>
    </row>
    <row r="99" spans="1:31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5"/>
    </row>
    <row r="100" spans="1:31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</row>
    <row r="101" spans="1:31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</row>
    <row r="102" spans="1:31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</row>
    <row r="103" spans="1:31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</row>
    <row r="104" spans="1:31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</row>
    <row r="105" spans="1:31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</row>
    <row r="106" spans="1:31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</row>
    <row r="107" spans="1:31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</row>
    <row r="108" spans="1:31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</row>
    <row r="109" spans="1:31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</row>
    <row r="110" spans="1:31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</row>
    <row r="111" spans="1:31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</row>
    <row r="112" spans="1:31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</row>
    <row r="113" spans="1:31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</row>
    <row r="114" spans="1:31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</row>
    <row r="115" spans="1:31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</row>
    <row r="116" spans="1:31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</row>
    <row r="117" spans="1:31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</row>
    <row r="118" spans="1:31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</sheetData>
  <mergeCells count="5">
    <mergeCell ref="A86:D86"/>
    <mergeCell ref="I1:K1"/>
    <mergeCell ref="A1:H1"/>
    <mergeCell ref="I2:K2"/>
    <mergeCell ref="A2:H2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4" ma:contentTypeDescription="Opret et nyt dokument." ma:contentTypeScope="" ma:versionID="2deffc37ef001bcb44ec3027baef6e97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69afd8675be1e45c9a7828ccbf6f87f9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purl.org/dc/elements/1.1/"/>
    <ds:schemaRef ds:uri="http://schemas.microsoft.com/office/2006/metadata/properties"/>
    <ds:schemaRef ds:uri="466e8353-a9f2-49d5-bd35-ddde723f7c2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18fb245-4c07-43d8-9b8e-a6f02be7f6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C8E2CE-CA8F-43F2-B993-8CF06DAA5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2020-01-15T09:17:48Z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