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1570" windowHeight="6795" tabRatio="858" firstSheet="1" activeTab="7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1.5 Nettoflow" sheetId="6" r:id="rId6"/>
    <sheet name="2.1  Foreninger formue" sheetId="7" r:id="rId7"/>
    <sheet name="2.2. Foreninger typer" sheetId="8" r:id="rId8"/>
    <sheet name="2.3 Foreninger nettokøb" sheetId="9" r:id="rId9"/>
    <sheet name="3.1 Formue IFS" sheetId="10" r:id="rId10"/>
    <sheet name="4.1 Fondstyper" sheetId="1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typer'!$A$1:$G$72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'Indhold'!$A$1:$K$33</definedName>
  </definedNames>
  <calcPr fullCalcOnLoad="1"/>
</workbook>
</file>

<file path=xl/sharedStrings.xml><?xml version="1.0" encoding="utf-8"?>
<sst xmlns="http://schemas.openxmlformats.org/spreadsheetml/2006/main" count="648" uniqueCount="263">
  <si>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</si>
  <si>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</si>
  <si>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</si>
  <si>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</si>
  <si>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</si>
  <si>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</si>
  <si>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</si>
  <si>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</si>
  <si>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</si>
  <si>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</si>
  <si>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</si>
  <si>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</si>
  <si>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</si>
  <si>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</si>
  <si>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</si>
  <si>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</si>
  <si>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</si>
  <si>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</si>
  <si>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</si>
  <si>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</si>
  <si>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</si>
  <si>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</si>
  <si>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</si>
  <si>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</si>
  <si>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</si>
  <si>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</si>
  <si>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</si>
  <si>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</si>
  <si>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</si>
  <si>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</si>
  <si>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</si>
  <si>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</si>
  <si>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</si>
  <si>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</si>
  <si>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</si>
  <si>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</si>
  <si>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</si>
  <si>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</si>
  <si>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</si>
  <si>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</si>
  <si>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</si>
  <si>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</si>
  <si>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</si>
  <si>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</si>
  <si>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</si>
  <si>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</si>
  <si>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</si>
  <si>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</si>
  <si>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</si>
  <si>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</si>
  <si>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</si>
  <si>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</si>
  <si>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</si>
  <si>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</si>
  <si>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</si>
  <si>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</si>
  <si>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</si>
  <si>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</si>
  <si>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</si>
  <si>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</si>
  <si>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</si>
  <si>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</si>
  <si>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</si>
  <si>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</si>
  <si>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</si>
  <si>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</si>
  <si>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</si>
  <si>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</si>
  <si>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</si>
  <si>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</si>
  <si>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</si>
  <si>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</si>
  <si>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</si>
  <si>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</si>
  <si>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</si>
  <si>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</si>
  <si>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</si>
  <si>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</si>
  <si>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</si>
  <si>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</si>
  <si>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</si>
  <si>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</si>
  <si>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</si>
  <si>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</si>
  <si>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</si>
  <si>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</si>
  <si>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</si>
  <si>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</si>
  <si>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</si>
  <si>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</si>
  <si>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</si>
  <si>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</si>
  <si>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</si>
  <si>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</si>
  <si>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</si>
  <si>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</si>
  <si>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</si>
  <si>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</si>
  <si>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</si>
  <si>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</si>
  <si>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</si>
  <si>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</si>
  <si>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</si>
  <si>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</si>
  <si>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</si>
  <si>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</si>
  <si>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</si>
  <si>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</si>
  <si>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</si>
  <si>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</si>
  <si>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</si>
  <si>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</si>
  <si>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</si>
  <si>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</si>
  <si>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</si>
  <si>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</si>
  <si>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</si>
  <si>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</si>
  <si>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</si>
  <si>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</si>
  <si>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</si>
  <si>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</si>
  <si>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</si>
  <si>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</si>
  <si>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</si>
  <si>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</si>
  <si>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</si>
  <si>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</si>
  <si>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</si>
  <si>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</si>
  <si>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</si>
  <si>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</si>
  <si>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</si>
  <si>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</si>
  <si>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</si>
  <si>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</si>
  <si>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</si>
  <si>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</si>
  <si>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</si>
  <si>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</si>
  <si>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</si>
  <si>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</si>
  <si>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</si>
  <si>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</si>
  <si>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</si>
  <si>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</si>
  <si>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</si>
  <si>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</si>
  <si>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</si>
  <si>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</si>
  <si>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</si>
  <si>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</si>
  <si>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</si>
  <si>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</si>
  <si>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</si>
  <si>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</si>
  <si>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</si>
  <si>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</si>
  <si>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</si>
  <si>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</si>
  <si>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</si>
  <si>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</si>
  <si>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</si>
  <si>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</si>
  <si>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</si>
  <si>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</si>
  <si>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</si>
  <si>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</si>
  <si>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</si>
  <si>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</si>
  <si>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</si>
  <si>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</si>
  <si>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</si>
  <si>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</si>
  <si>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</si>
  <si>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</si>
  <si>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</si>
  <si>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</si>
  <si>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</si>
  <si>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</si>
  <si>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</si>
  <si>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</si>
  <si>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</si>
  <si>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</si>
  <si>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</si>
  <si>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</si>
  <si>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</si>
  <si>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</si>
  <si>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</si>
  <si>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</si>
  <si>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</si>
  <si>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</si>
  <si>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</si>
  <si>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</si>
  <si>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</si>
  <si>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</si>
  <si>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</si>
  <si>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</si>
  <si>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</si>
  <si>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</si>
  <si>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</si>
  <si>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</si>
  <si>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</si>
  <si>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</si>
  <si>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</si>
  <si>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</si>
  <si>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</si>
  <si>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</si>
  <si>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</si>
  <si>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</si>
  <si>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</si>
  <si>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</si>
  <si>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</si>
  <si>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</si>
  <si>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</si>
  <si>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</si>
  <si>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</si>
  <si>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</si>
  <si>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</si>
  <si>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</si>
  <si>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</si>
  <si>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</si>
  <si>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</si>
  <si>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</si>
  <si>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</si>
  <si>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</si>
  <si>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</si>
  <si>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</si>
  <si>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</si>
  <si>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</si>
  <si>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</si>
  <si>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</si>
  <si>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</si>
  <si>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</si>
  <si>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</si>
  <si>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</si>
  <si>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</si>
  <si>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</si>
  <si>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</si>
  <si>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</si>
  <si>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</si>
  <si>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</si>
  <si>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</si>
  <si>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</si>
  <si>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</si>
  <si>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</si>
  <si>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</si>
  <si>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</si>
  <si>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</si>
  <si>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</si>
  <si>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</si>
  <si>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</si>
  <si>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</si>
  <si>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</si>
  <si>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</si>
  <si>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</si>
  <si>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juni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</si>
  <si>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</si>
  <si>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</si>
  <si>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</si>
  <si>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</si>
  <si>
    <t>juli</t>
  </si>
  <si>
    <t>Investering Danmarks markedsstatistik 31.7.2019</t>
  </si>
</sst>
</file>

<file path=xl/styles.xml><?xml version="1.0" encoding="utf-8"?>
<styleSheet xmlns="http://schemas.openxmlformats.org/spreadsheetml/2006/main">
  <numFmts count="6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mmmm\ yyyy"/>
    <numFmt numFmtId="197" formatCode="mm/yy"/>
    <numFmt numFmtId="198" formatCode="_(* #,##0.00_);_(* \(#,##0.00\);_(* \-??_);_(@_)"/>
    <numFmt numFmtId="199" formatCode="&quot;Ja&quot;;&quot;Ja&quot;;&quot;Nej&quot;"/>
    <numFmt numFmtId="200" formatCode="&quot;Sand&quot;;&quot;Sand&quot;;&quot;Falsk&quot;"/>
    <numFmt numFmtId="201" formatCode="&quot;Til&quot;;&quot;Til&quot;;&quot;Fra&quot;"/>
    <numFmt numFmtId="202" formatCode="[$€-2]\ #.##000_);[Red]\([$€-2]\ #.##000\)"/>
    <numFmt numFmtId="203" formatCode="[$-406]d\.\ mmmm\ yyyy"/>
    <numFmt numFmtId="204" formatCode="dd/mm/yy;@"/>
    <numFmt numFmtId="205" formatCode="&quot;Sandt&quot;;&quot;Sandt&quot;;&quot;Falsk&quot;"/>
    <numFmt numFmtId="206" formatCode="[$-406]d\.\ mmmm\ yyyy;@"/>
    <numFmt numFmtId="207" formatCode="#,##0.0"/>
    <numFmt numFmtId="208" formatCode="#,##0.0000"/>
    <numFmt numFmtId="209" formatCode="_(* #,##0.0_);_(* \(#,##0.0\);_(* \-??_);_(@_)"/>
    <numFmt numFmtId="210" formatCode="_(* #,##0_);_(* \(#,##0\);_(* \-??_);_(@_)"/>
    <numFmt numFmtId="211" formatCode="0.0"/>
    <numFmt numFmtId="212" formatCode="0.00000"/>
    <numFmt numFmtId="213" formatCode="0.0000"/>
    <numFmt numFmtId="214" formatCode="0.000"/>
    <numFmt numFmtId="215" formatCode="_(* #,##0.000_);_(* \(#,##0.000\);_(* \-??_);_(@_)"/>
    <numFmt numFmtId="216" formatCode="_(* #,##0.0000_);_(* \(#,##0.0000\);_(* \-??_);_(@_)"/>
    <numFmt numFmtId="217" formatCode="0.000000"/>
    <numFmt numFmtId="218" formatCode="#,##0.000"/>
    <numFmt numFmtId="219" formatCode="#,##0.00000"/>
    <numFmt numFmtId="220" formatCode="#,##0.000000"/>
    <numFmt numFmtId="221" formatCode="0.0%"/>
    <numFmt numFmtId="222" formatCode="0.000000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14"/>
      <name val="Arial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 val="single"/>
      <sz val="10"/>
      <color rgb="FFE4002B"/>
      <name val="Arial"/>
      <family val="2"/>
    </font>
    <font>
      <sz val="10"/>
      <color theme="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1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27"/>
      </bottom>
    </border>
    <border>
      <left style="thin">
        <color theme="1"/>
      </left>
      <right>
        <color indexed="63"/>
      </right>
      <top style="hair">
        <color indexed="27"/>
      </top>
      <bottom style="hair">
        <color indexed="27"/>
      </bottom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</border>
    <border>
      <left style="thin">
        <color theme="1"/>
      </left>
      <right>
        <color indexed="63"/>
      </right>
      <top style="hair">
        <color indexed="27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27"/>
      </top>
      <bottom style="thin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theme="8"/>
      </top>
      <bottom style="hair">
        <color theme="8"/>
      </bottom>
    </border>
    <border>
      <left style="thin"/>
      <right style="hair">
        <color theme="8"/>
      </right>
      <top style="hair">
        <color theme="8"/>
      </top>
      <bottom style="hair">
        <color theme="8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hair">
        <color theme="8"/>
      </top>
      <bottom>
        <color indexed="63"/>
      </bottom>
    </border>
    <border>
      <left style="thin"/>
      <right>
        <color indexed="63"/>
      </right>
      <top style="hair">
        <color theme="8"/>
      </top>
      <bottom style="hair">
        <color indexed="27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>
        <color theme="8"/>
      </bottom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</border>
    <border>
      <left style="thin">
        <color theme="1"/>
      </left>
      <right>
        <color indexed="63"/>
      </right>
      <top style="hair">
        <color theme="8"/>
      </top>
      <bottom style="hair">
        <color theme="8"/>
      </bottom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</border>
    <border>
      <left style="hair">
        <color theme="8"/>
      </left>
      <right style="thin"/>
      <top style="hair">
        <color theme="8"/>
      </top>
      <bottom style="hair">
        <color theme="8"/>
      </bottom>
    </border>
    <border>
      <left style="thin">
        <color theme="0"/>
      </left>
      <right style="thin"/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theme="2"/>
      </top>
      <bottom style="hair">
        <color theme="8"/>
      </bottom>
    </border>
    <border>
      <left style="hair">
        <color theme="8"/>
      </left>
      <right style="thin"/>
      <top style="thin">
        <color theme="2"/>
      </top>
      <bottom style="hair">
        <color theme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27"/>
      </left>
      <right style="hair">
        <color theme="8"/>
      </right>
      <top>
        <color indexed="63"/>
      </top>
      <bottom style="hair">
        <color theme="8"/>
      </bottom>
    </border>
    <border>
      <left style="hair">
        <color theme="8"/>
      </left>
      <right style="hair">
        <color theme="8"/>
      </right>
      <top>
        <color indexed="63"/>
      </top>
      <bottom style="hair">
        <color theme="8"/>
      </bottom>
    </border>
    <border>
      <left style="thin"/>
      <right>
        <color indexed="63"/>
      </right>
      <top>
        <color indexed="63"/>
      </top>
      <bottom style="hair">
        <color theme="8"/>
      </bottom>
    </border>
    <border>
      <left style="thin">
        <color theme="1"/>
      </left>
      <right style="hair">
        <color theme="8"/>
      </right>
      <top>
        <color indexed="63"/>
      </top>
      <bottom style="hair">
        <color theme="8"/>
      </bottom>
    </border>
    <border>
      <left style="hair">
        <color theme="8"/>
      </left>
      <right style="thin">
        <color theme="0"/>
      </right>
      <top>
        <color indexed="63"/>
      </top>
      <bottom style="hair">
        <color theme="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hair">
        <color theme="8"/>
      </top>
      <bottom style="hair">
        <color theme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0" borderId="1" applyNumberFormat="0" applyFon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1" fillId="30" borderId="3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62" fillId="0" borderId="10" xfId="0" applyFont="1" applyBorder="1" applyAlignment="1">
      <alignment/>
    </xf>
    <xf numFmtId="0" fontId="63" fillId="35" borderId="0" xfId="0" applyFont="1" applyFill="1" applyAlignment="1">
      <alignment horizontal="left" vertical="center"/>
    </xf>
    <xf numFmtId="0" fontId="64" fillId="35" borderId="0" xfId="0" applyFont="1" applyFill="1" applyAlignment="1">
      <alignment horizontal="left"/>
    </xf>
    <xf numFmtId="0" fontId="64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13" fillId="36" borderId="21" xfId="0" applyFont="1" applyFill="1" applyBorder="1" applyAlignment="1">
      <alignment wrapText="1"/>
    </xf>
    <xf numFmtId="0" fontId="65" fillId="37" borderId="0" xfId="0" applyFont="1" applyFill="1" applyAlignment="1">
      <alignment/>
    </xf>
    <xf numFmtId="3" fontId="65" fillId="37" borderId="22" xfId="0" applyNumberFormat="1" applyFont="1" applyFill="1" applyBorder="1" applyAlignment="1">
      <alignment/>
    </xf>
    <xf numFmtId="0" fontId="66" fillId="38" borderId="23" xfId="0" applyFont="1" applyFill="1" applyBorder="1" applyAlignment="1">
      <alignment horizontal="center"/>
    </xf>
    <xf numFmtId="0" fontId="0" fillId="0" borderId="12" xfId="0" applyBorder="1" applyAlignment="1">
      <alignment/>
    </xf>
    <xf numFmtId="3" fontId="6" fillId="39" borderId="24" xfId="0" applyNumberFormat="1" applyFont="1" applyFill="1" applyBorder="1" applyAlignment="1">
      <alignment horizontal="right" vertical="top"/>
    </xf>
    <xf numFmtId="3" fontId="6" fillId="39" borderId="24" xfId="0" applyNumberFormat="1" applyFont="1" applyFill="1" applyBorder="1" applyAlignment="1">
      <alignment/>
    </xf>
    <xf numFmtId="3" fontId="7" fillId="40" borderId="25" xfId="0" applyNumberFormat="1" applyFont="1" applyFill="1" applyBorder="1" applyAlignment="1">
      <alignment/>
    </xf>
    <xf numFmtId="0" fontId="6" fillId="0" borderId="24" xfId="0" applyFont="1" applyBorder="1" applyAlignment="1">
      <alignment vertical="top"/>
    </xf>
    <xf numFmtId="3" fontId="6" fillId="0" borderId="24" xfId="0" applyNumberFormat="1" applyFont="1" applyBorder="1" applyAlignment="1">
      <alignment/>
    </xf>
    <xf numFmtId="0" fontId="6" fillId="39" borderId="24" xfId="0" applyFont="1" applyFill="1" applyBorder="1" applyAlignment="1">
      <alignment vertical="top"/>
    </xf>
    <xf numFmtId="0" fontId="6" fillId="39" borderId="26" xfId="0" applyFont="1" applyFill="1" applyBorder="1" applyAlignment="1">
      <alignment/>
    </xf>
    <xf numFmtId="0" fontId="6" fillId="39" borderId="27" xfId="0" applyFont="1" applyFill="1" applyBorder="1" applyAlignment="1">
      <alignment vertical="top"/>
    </xf>
    <xf numFmtId="0" fontId="6" fillId="0" borderId="28" xfId="0" applyFont="1" applyBorder="1" applyAlignment="1">
      <alignment/>
    </xf>
    <xf numFmtId="1" fontId="4" fillId="0" borderId="27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41" borderId="27" xfId="0" applyNumberFormat="1" applyFont="1" applyFill="1" applyBorder="1" applyAlignment="1">
      <alignment/>
    </xf>
    <xf numFmtId="3" fontId="67" fillId="0" borderId="27" xfId="0" applyNumberFormat="1" applyFont="1" applyBorder="1" applyAlignment="1">
      <alignment/>
    </xf>
    <xf numFmtId="3" fontId="7" fillId="40" borderId="29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3" fillId="0" borderId="27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3" fontId="6" fillId="39" borderId="27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" fillId="39" borderId="27" xfId="0" applyNumberFormat="1" applyFont="1" applyFill="1" applyBorder="1" applyAlignment="1">
      <alignment horizontal="right" vertical="top"/>
    </xf>
    <xf numFmtId="0" fontId="6" fillId="39" borderId="27" xfId="0" applyFont="1" applyFill="1" applyBorder="1" applyAlignment="1">
      <alignment/>
    </xf>
    <xf numFmtId="0" fontId="7" fillId="40" borderId="27" xfId="0" applyFont="1" applyFill="1" applyBorder="1" applyAlignment="1">
      <alignment vertical="top"/>
    </xf>
    <xf numFmtId="3" fontId="7" fillId="40" borderId="27" xfId="0" applyNumberFormat="1" applyFont="1" applyFill="1" applyBorder="1" applyAlignment="1">
      <alignment/>
    </xf>
    <xf numFmtId="0" fontId="13" fillId="0" borderId="30" xfId="0" applyFont="1" applyBorder="1" applyAlignment="1">
      <alignment wrapText="1"/>
    </xf>
    <xf numFmtId="1" fontId="4" fillId="42" borderId="28" xfId="0" applyNumberFormat="1" applyFont="1" applyFill="1" applyBorder="1" applyAlignment="1">
      <alignment horizontal="center"/>
    </xf>
    <xf numFmtId="3" fontId="6" fillId="39" borderId="31" xfId="0" applyNumberFormat="1" applyFont="1" applyFill="1" applyBorder="1" applyAlignment="1">
      <alignment/>
    </xf>
    <xf numFmtId="0" fontId="7" fillId="40" borderId="32" xfId="0" applyFont="1" applyFill="1" applyBorder="1" applyAlignment="1">
      <alignment vertical="top"/>
    </xf>
    <xf numFmtId="3" fontId="7" fillId="40" borderId="33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41" borderId="34" xfId="0" applyNumberFormat="1" applyFont="1" applyFill="1" applyBorder="1" applyAlignment="1">
      <alignment/>
    </xf>
    <xf numFmtId="3" fontId="67" fillId="0" borderId="34" xfId="0" applyNumberFormat="1" applyFont="1" applyBorder="1" applyAlignment="1">
      <alignment/>
    </xf>
    <xf numFmtId="3" fontId="6" fillId="43" borderId="34" xfId="0" applyNumberFormat="1" applyFont="1" applyFill="1" applyBorder="1" applyAlignment="1">
      <alignment/>
    </xf>
    <xf numFmtId="3" fontId="6" fillId="43" borderId="27" xfId="0" applyNumberFormat="1" applyFont="1" applyFill="1" applyBorder="1" applyAlignment="1">
      <alignment/>
    </xf>
    <xf numFmtId="0" fontId="11" fillId="40" borderId="35" xfId="0" applyFont="1" applyFill="1" applyBorder="1" applyAlignment="1">
      <alignment/>
    </xf>
    <xf numFmtId="0" fontId="17" fillId="0" borderId="36" xfId="0" applyFont="1" applyBorder="1" applyAlignment="1">
      <alignment/>
    </xf>
    <xf numFmtId="3" fontId="0" fillId="0" borderId="36" xfId="0" applyNumberFormat="1" applyBorder="1" applyAlignment="1">
      <alignment/>
    </xf>
    <xf numFmtId="1" fontId="67" fillId="0" borderId="27" xfId="0" applyNumberFormat="1" applyFont="1" applyBorder="1" applyAlignment="1">
      <alignment horizontal="right" wrapText="1"/>
    </xf>
    <xf numFmtId="0" fontId="11" fillId="40" borderId="27" xfId="0" applyFont="1" applyFill="1" applyBorder="1" applyAlignment="1">
      <alignment/>
    </xf>
    <xf numFmtId="1" fontId="4" fillId="0" borderId="37" xfId="0" applyNumberFormat="1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/>
    </xf>
    <xf numFmtId="3" fontId="5" fillId="0" borderId="27" xfId="0" applyNumberFormat="1" applyFont="1" applyBorder="1" applyAlignment="1">
      <alignment/>
    </xf>
    <xf numFmtId="0" fontId="11" fillId="40" borderId="40" xfId="0" applyFont="1" applyFill="1" applyBorder="1" applyAlignment="1">
      <alignment/>
    </xf>
    <xf numFmtId="0" fontId="65" fillId="37" borderId="40" xfId="0" applyFont="1" applyFill="1" applyBorder="1" applyAlignment="1">
      <alignment/>
    </xf>
    <xf numFmtId="3" fontId="65" fillId="37" borderId="27" xfId="0" applyNumberFormat="1" applyFont="1" applyFill="1" applyBorder="1" applyAlignment="1">
      <alignment/>
    </xf>
    <xf numFmtId="0" fontId="15" fillId="36" borderId="41" xfId="0" applyFont="1" applyFill="1" applyBorder="1" applyAlignment="1">
      <alignment vertical="top"/>
    </xf>
    <xf numFmtId="0" fontId="4" fillId="36" borderId="41" xfId="0" applyFont="1" applyFill="1" applyBorder="1" applyAlignment="1">
      <alignment horizontal="center" vertical="top"/>
    </xf>
    <xf numFmtId="0" fontId="4" fillId="36" borderId="42" xfId="0" applyFont="1" applyFill="1" applyBorder="1" applyAlignment="1">
      <alignment horizontal="center" vertical="top"/>
    </xf>
    <xf numFmtId="0" fontId="5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15" fillId="36" borderId="19" xfId="0" applyFont="1" applyFill="1" applyBorder="1" applyAlignment="1">
      <alignment vertical="top"/>
    </xf>
    <xf numFmtId="0" fontId="4" fillId="36" borderId="45" xfId="0" applyFont="1" applyFill="1" applyBorder="1" applyAlignment="1">
      <alignment horizontal="center" vertical="top"/>
    </xf>
    <xf numFmtId="0" fontId="5" fillId="0" borderId="27" xfId="0" applyFont="1" applyBorder="1" applyAlignment="1">
      <alignment/>
    </xf>
    <xf numFmtId="0" fontId="3" fillId="0" borderId="46" xfId="0" applyFont="1" applyBorder="1" applyAlignment="1">
      <alignment vertical="top"/>
    </xf>
    <xf numFmtId="0" fontId="4" fillId="36" borderId="47" xfId="0" applyFont="1" applyFill="1" applyBorder="1" applyAlignment="1">
      <alignment horizontal="center" vertical="top"/>
    </xf>
    <xf numFmtId="0" fontId="4" fillId="36" borderId="48" xfId="0" applyFont="1" applyFill="1" applyBorder="1" applyAlignment="1">
      <alignment horizontal="center" vertical="top"/>
    </xf>
    <xf numFmtId="0" fontId="5" fillId="0" borderId="49" xfId="0" applyFont="1" applyBorder="1" applyAlignment="1">
      <alignment/>
    </xf>
    <xf numFmtId="3" fontId="6" fillId="0" borderId="50" xfId="0" applyNumberFormat="1" applyFont="1" applyBorder="1" applyAlignment="1">
      <alignment/>
    </xf>
    <xf numFmtId="0" fontId="7" fillId="40" borderId="51" xfId="0" applyFont="1" applyFill="1" applyBorder="1" applyAlignment="1">
      <alignment/>
    </xf>
    <xf numFmtId="3" fontId="7" fillId="40" borderId="51" xfId="0" applyNumberFormat="1" applyFont="1" applyFill="1" applyBorder="1" applyAlignment="1">
      <alignment/>
    </xf>
    <xf numFmtId="3" fontId="7" fillId="40" borderId="52" xfId="0" applyNumberFormat="1" applyFont="1" applyFill="1" applyBorder="1" applyAlignment="1">
      <alignment/>
    </xf>
    <xf numFmtId="0" fontId="7" fillId="40" borderId="27" xfId="0" applyFont="1" applyFill="1" applyBorder="1" applyAlignment="1">
      <alignment/>
    </xf>
    <xf numFmtId="0" fontId="7" fillId="40" borderId="53" xfId="0" applyFont="1" applyFill="1" applyBorder="1" applyAlignment="1">
      <alignment/>
    </xf>
    <xf numFmtId="3" fontId="7" fillId="40" borderId="54" xfId="0" applyNumberFormat="1" applyFont="1" applyFill="1" applyBorder="1" applyAlignment="1">
      <alignment/>
    </xf>
    <xf numFmtId="0" fontId="6" fillId="39" borderId="55" xfId="0" applyFont="1" applyFill="1" applyBorder="1" applyAlignment="1">
      <alignment vertical="top"/>
    </xf>
    <xf numFmtId="3" fontId="6" fillId="39" borderId="56" xfId="0" applyNumberFormat="1" applyFont="1" applyFill="1" applyBorder="1" applyAlignment="1">
      <alignment/>
    </xf>
    <xf numFmtId="1" fontId="4" fillId="42" borderId="57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40" borderId="58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 horizontal="center" vertical="top"/>
    </xf>
    <xf numFmtId="3" fontId="5" fillId="0" borderId="31" xfId="0" applyNumberFormat="1" applyFont="1" applyBorder="1" applyAlignment="1">
      <alignment/>
    </xf>
    <xf numFmtId="0" fontId="0" fillId="0" borderId="61" xfId="0" applyBorder="1" applyAlignment="1">
      <alignment/>
    </xf>
    <xf numFmtId="1" fontId="4" fillId="0" borderId="62" xfId="0" applyNumberFormat="1" applyFont="1" applyBorder="1" applyAlignment="1">
      <alignment horizontal="left" vertical="top" wrapText="1"/>
    </xf>
    <xf numFmtId="0" fontId="5" fillId="0" borderId="40" xfId="0" applyFont="1" applyBorder="1" applyAlignment="1">
      <alignment/>
    </xf>
    <xf numFmtId="0" fontId="6" fillId="39" borderId="58" xfId="0" applyFont="1" applyFill="1" applyBorder="1" applyAlignment="1">
      <alignment vertical="top"/>
    </xf>
    <xf numFmtId="3" fontId="6" fillId="39" borderId="26" xfId="0" applyNumberFormat="1" applyFont="1" applyFill="1" applyBorder="1" applyAlignment="1">
      <alignment/>
    </xf>
    <xf numFmtId="3" fontId="6" fillId="39" borderId="58" xfId="0" applyNumberFormat="1" applyFont="1" applyFill="1" applyBorder="1" applyAlignment="1">
      <alignment/>
    </xf>
    <xf numFmtId="3" fontId="6" fillId="39" borderId="6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49" xfId="0" applyFont="1" applyBorder="1" applyAlignment="1">
      <alignment/>
    </xf>
    <xf numFmtId="1" fontId="4" fillId="0" borderId="2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36" borderId="64" xfId="0" applyFont="1" applyFill="1" applyBorder="1" applyAlignment="1">
      <alignment horizontal="center" vertical="top"/>
    </xf>
    <xf numFmtId="0" fontId="5" fillId="0" borderId="65" xfId="0" applyFont="1" applyBorder="1" applyAlignment="1">
      <alignment/>
    </xf>
    <xf numFmtId="1" fontId="4" fillId="42" borderId="0" xfId="0" applyNumberFormat="1" applyFont="1" applyFill="1" applyAlignment="1">
      <alignment horizontal="center"/>
    </xf>
    <xf numFmtId="3" fontId="67" fillId="0" borderId="27" xfId="0" applyNumberFormat="1" applyFont="1" applyBorder="1" applyAlignment="1">
      <alignment horizontal="right" wrapText="1"/>
    </xf>
    <xf numFmtId="3" fontId="6" fillId="33" borderId="31" xfId="0" applyNumberFormat="1" applyFont="1" applyFill="1" applyBorder="1" applyAlignment="1">
      <alignment/>
    </xf>
    <xf numFmtId="3" fontId="6" fillId="41" borderId="31" xfId="0" applyNumberFormat="1" applyFont="1" applyFill="1" applyBorder="1" applyAlignment="1">
      <alignment/>
    </xf>
    <xf numFmtId="3" fontId="67" fillId="0" borderId="31" xfId="0" applyNumberFormat="1" applyFont="1" applyBorder="1" applyAlignment="1">
      <alignment/>
    </xf>
    <xf numFmtId="3" fontId="6" fillId="43" borderId="31" xfId="0" applyNumberFormat="1" applyFont="1" applyFill="1" applyBorder="1" applyAlignment="1">
      <alignment/>
    </xf>
    <xf numFmtId="3" fontId="7" fillId="40" borderId="66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23" xfId="0" applyFont="1" applyBorder="1" applyAlignment="1">
      <alignment vertical="top"/>
    </xf>
    <xf numFmtId="3" fontId="6" fillId="0" borderId="67" xfId="0" applyNumberFormat="1" applyFont="1" applyBorder="1" applyAlignment="1">
      <alignment/>
    </xf>
    <xf numFmtId="0" fontId="6" fillId="0" borderId="68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3" fontId="6" fillId="39" borderId="31" xfId="0" applyNumberFormat="1" applyFont="1" applyFill="1" applyBorder="1" applyAlignment="1">
      <alignment horizontal="right" vertical="top"/>
    </xf>
    <xf numFmtId="3" fontId="7" fillId="40" borderId="69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3" fontId="0" fillId="0" borderId="59" xfId="0" applyNumberFormat="1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7" xfId="0" applyNumberFormat="1" applyFont="1" applyBorder="1" applyAlignment="1">
      <alignment/>
    </xf>
    <xf numFmtId="0" fontId="11" fillId="40" borderId="71" xfId="0" applyFont="1" applyFill="1" applyBorder="1" applyAlignment="1">
      <alignment/>
    </xf>
    <xf numFmtId="2" fontId="68" fillId="0" borderId="14" xfId="0" applyNumberFormat="1" applyFont="1" applyBorder="1" applyAlignment="1">
      <alignment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2" fillId="0" borderId="0" xfId="0" applyNumberFormat="1" applyFont="1" applyAlignment="1">
      <alignment horizontal="left"/>
    </xf>
    <xf numFmtId="3" fontId="6" fillId="0" borderId="50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0" fillId="0" borderId="73" xfId="0" applyBorder="1" applyAlignment="1">
      <alignment/>
    </xf>
    <xf numFmtId="3" fontId="5" fillId="0" borderId="74" xfId="0" applyNumberFormat="1" applyFont="1" applyBorder="1" applyAlignment="1">
      <alignment/>
    </xf>
    <xf numFmtId="3" fontId="7" fillId="40" borderId="31" xfId="0" applyNumberFormat="1" applyFont="1" applyFill="1" applyBorder="1" applyAlignment="1">
      <alignment/>
    </xf>
    <xf numFmtId="0" fontId="12" fillId="0" borderId="75" xfId="0" applyFont="1" applyBorder="1" applyAlignment="1">
      <alignment horizontal="left"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197" fontId="4" fillId="42" borderId="23" xfId="0" applyNumberFormat="1" applyFont="1" applyFill="1" applyBorder="1" applyAlignment="1">
      <alignment horizontal="center"/>
    </xf>
    <xf numFmtId="3" fontId="6" fillId="39" borderId="79" xfId="0" applyNumberFormat="1" applyFont="1" applyFill="1" applyBorder="1" applyAlignment="1">
      <alignment/>
    </xf>
    <xf numFmtId="3" fontId="6" fillId="0" borderId="80" xfId="0" applyNumberFormat="1" applyFont="1" applyBorder="1" applyAlignment="1">
      <alignment/>
    </xf>
    <xf numFmtId="3" fontId="6" fillId="39" borderId="80" xfId="0" applyNumberFormat="1" applyFont="1" applyFill="1" applyBorder="1" applyAlignment="1">
      <alignment/>
    </xf>
    <xf numFmtId="3" fontId="6" fillId="39" borderId="81" xfId="0" applyNumberFormat="1" applyFont="1" applyFill="1" applyBorder="1" applyAlignment="1">
      <alignment/>
    </xf>
    <xf numFmtId="3" fontId="7" fillId="40" borderId="82" xfId="0" applyNumberFormat="1" applyFont="1" applyFill="1" applyBorder="1" applyAlignment="1">
      <alignment/>
    </xf>
    <xf numFmtId="0" fontId="63" fillId="0" borderId="14" xfId="0" applyFont="1" applyBorder="1" applyAlignment="1">
      <alignment horizontal="left" vertical="center"/>
    </xf>
    <xf numFmtId="3" fontId="7" fillId="40" borderId="27" xfId="0" applyNumberFormat="1" applyFont="1" applyFill="1" applyBorder="1" applyAlignment="1">
      <alignment horizontal="right"/>
    </xf>
    <xf numFmtId="3" fontId="7" fillId="40" borderId="52" xfId="0" applyNumberFormat="1" applyFont="1" applyFill="1" applyBorder="1" applyAlignment="1">
      <alignment horizontal="right"/>
    </xf>
    <xf numFmtId="3" fontId="7" fillId="40" borderId="54" xfId="0" applyNumberFormat="1" applyFont="1" applyFill="1" applyBorder="1" applyAlignment="1">
      <alignment horizontal="right"/>
    </xf>
    <xf numFmtId="3" fontId="7" fillId="40" borderId="29" xfId="0" applyNumberFormat="1" applyFont="1" applyFill="1" applyBorder="1" applyAlignment="1">
      <alignment horizontal="right"/>
    </xf>
    <xf numFmtId="0" fontId="6" fillId="44" borderId="68" xfId="0" applyFont="1" applyFill="1" applyBorder="1" applyAlignment="1">
      <alignment vertical="top"/>
    </xf>
    <xf numFmtId="3" fontId="6" fillId="44" borderId="27" xfId="0" applyNumberFormat="1" applyFont="1" applyFill="1" applyBorder="1" applyAlignment="1">
      <alignment/>
    </xf>
    <xf numFmtId="3" fontId="6" fillId="44" borderId="31" xfId="0" applyNumberFormat="1" applyFont="1" applyFill="1" applyBorder="1" applyAlignment="1">
      <alignment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77" xfId="0" applyFont="1" applyFill="1" applyBorder="1" applyAlignment="1">
      <alignment/>
    </xf>
    <xf numFmtId="0" fontId="12" fillId="43" borderId="0" xfId="0" applyFont="1" applyFill="1" applyAlignment="1">
      <alignment horizontal="left"/>
    </xf>
    <xf numFmtId="3" fontId="0" fillId="43" borderId="0" xfId="0" applyNumberFormat="1" applyFill="1" applyAlignment="1">
      <alignment/>
    </xf>
    <xf numFmtId="207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1" xfId="0" applyNumberFormat="1" applyFill="1" applyBorder="1" applyAlignment="1">
      <alignment/>
    </xf>
    <xf numFmtId="0" fontId="0" fillId="43" borderId="61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73" xfId="0" applyNumberFormat="1" applyFill="1" applyBorder="1" applyAlignment="1">
      <alignment/>
    </xf>
    <xf numFmtId="0" fontId="0" fillId="43" borderId="73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0" fontId="68" fillId="43" borderId="0" xfId="0" applyFont="1" applyFill="1" applyAlignment="1">
      <alignment/>
    </xf>
    <xf numFmtId="0" fontId="68" fillId="43" borderId="14" xfId="0" applyFont="1" applyFill="1" applyBorder="1" applyAlignment="1">
      <alignment/>
    </xf>
    <xf numFmtId="3" fontId="67" fillId="0" borderId="0" xfId="0" applyNumberFormat="1" applyFont="1" applyAlignment="1">
      <alignment/>
    </xf>
    <xf numFmtId="1" fontId="0" fillId="0" borderId="14" xfId="0" applyNumberFormat="1" applyBorder="1" applyAlignment="1">
      <alignment/>
    </xf>
    <xf numFmtId="218" fontId="0" fillId="0" borderId="10" xfId="0" applyNumberFormat="1" applyBorder="1" applyAlignment="1">
      <alignment/>
    </xf>
    <xf numFmtId="2" fontId="0" fillId="0" borderId="10" xfId="47" applyNumberFormat="1" applyBorder="1" applyAlignment="1">
      <alignment/>
    </xf>
    <xf numFmtId="2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0" fontId="10" fillId="35" borderId="0" xfId="0" applyFont="1" applyFill="1" applyAlignment="1">
      <alignment horizontal="left" vertical="center"/>
    </xf>
    <xf numFmtId="0" fontId="10" fillId="35" borderId="83" xfId="0" applyFont="1" applyFill="1" applyBorder="1" applyAlignment="1">
      <alignment horizontal="left" vertical="center"/>
    </xf>
    <xf numFmtId="0" fontId="12" fillId="43" borderId="0" xfId="0" applyFont="1" applyFill="1" applyAlignment="1">
      <alignment horizontal="left"/>
    </xf>
    <xf numFmtId="0" fontId="12" fillId="43" borderId="0" xfId="0" applyFont="1" applyFill="1" applyAlignment="1">
      <alignment horizontal="left"/>
    </xf>
    <xf numFmtId="0" fontId="66" fillId="38" borderId="84" xfId="0" applyFont="1" applyFill="1" applyBorder="1" applyAlignment="1">
      <alignment horizontal="center"/>
    </xf>
    <xf numFmtId="3" fontId="6" fillId="39" borderId="85" xfId="0" applyNumberFormat="1" applyFont="1" applyFill="1" applyBorder="1" applyAlignment="1">
      <alignment/>
    </xf>
    <xf numFmtId="3" fontId="6" fillId="0" borderId="85" xfId="0" applyNumberFormat="1" applyFont="1" applyBorder="1" applyAlignment="1">
      <alignment/>
    </xf>
    <xf numFmtId="3" fontId="6" fillId="39" borderId="86" xfId="0" applyNumberFormat="1" applyFont="1" applyFill="1" applyBorder="1" applyAlignment="1">
      <alignment horizontal="right" vertical="top"/>
    </xf>
    <xf numFmtId="3" fontId="6" fillId="39" borderId="87" xfId="0" applyNumberFormat="1" applyFont="1" applyFill="1" applyBorder="1" applyAlignment="1">
      <alignment/>
    </xf>
    <xf numFmtId="3" fontId="7" fillId="40" borderId="88" xfId="0" applyNumberFormat="1" applyFont="1" applyFill="1" applyBorder="1" applyAlignment="1">
      <alignment/>
    </xf>
    <xf numFmtId="2" fontId="68" fillId="0" borderId="0" xfId="0" applyNumberFormat="1" applyFont="1" applyBorder="1" applyAlignment="1">
      <alignment/>
    </xf>
    <xf numFmtId="1" fontId="4" fillId="42" borderId="89" xfId="0" applyNumberFormat="1" applyFont="1" applyFill="1" applyBorder="1" applyAlignment="1">
      <alignment horizontal="center"/>
    </xf>
    <xf numFmtId="3" fontId="6" fillId="39" borderId="90" xfId="0" applyNumberFormat="1" applyFont="1" applyFill="1" applyBorder="1" applyAlignment="1">
      <alignment/>
    </xf>
    <xf numFmtId="3" fontId="6" fillId="0" borderId="90" xfId="0" applyNumberFormat="1" applyFont="1" applyBorder="1" applyAlignment="1">
      <alignment/>
    </xf>
    <xf numFmtId="3" fontId="6" fillId="39" borderId="91" xfId="0" applyNumberFormat="1" applyFont="1" applyFill="1" applyBorder="1" applyAlignment="1">
      <alignment horizontal="right" vertical="top"/>
    </xf>
    <xf numFmtId="3" fontId="0" fillId="0" borderId="92" xfId="0" applyNumberFormat="1" applyBorder="1" applyAlignment="1">
      <alignment/>
    </xf>
    <xf numFmtId="3" fontId="6" fillId="39" borderId="90" xfId="0" applyNumberFormat="1" applyFont="1" applyFill="1" applyBorder="1" applyAlignment="1">
      <alignment horizontal="right" vertical="top"/>
    </xf>
    <xf numFmtId="3" fontId="6" fillId="44" borderId="90" xfId="0" applyNumberFormat="1" applyFont="1" applyFill="1" applyBorder="1" applyAlignment="1">
      <alignment/>
    </xf>
    <xf numFmtId="3" fontId="6" fillId="39" borderId="93" xfId="0" applyNumberFormat="1" applyFont="1" applyFill="1" applyBorder="1" applyAlignment="1">
      <alignment/>
    </xf>
    <xf numFmtId="3" fontId="7" fillId="40" borderId="9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30" xfId="0" applyFont="1" applyBorder="1" applyAlignment="1">
      <alignment wrapText="1"/>
    </xf>
    <xf numFmtId="0" fontId="19" fillId="39" borderId="40" xfId="0" applyFont="1" applyFill="1" applyBorder="1" applyAlignment="1">
      <alignment vertical="top"/>
    </xf>
    <xf numFmtId="3" fontId="19" fillId="39" borderId="27" xfId="0" applyNumberFormat="1" applyFont="1" applyFill="1" applyBorder="1" applyAlignment="1">
      <alignment/>
    </xf>
    <xf numFmtId="3" fontId="19" fillId="39" borderId="31" xfId="0" applyNumberFormat="1" applyFont="1" applyFill="1" applyBorder="1" applyAlignment="1">
      <alignment/>
    </xf>
    <xf numFmtId="0" fontId="19" fillId="0" borderId="40" xfId="0" applyFont="1" applyBorder="1" applyAlignment="1">
      <alignment vertical="top"/>
    </xf>
    <xf numFmtId="3" fontId="19" fillId="0" borderId="27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39" borderId="27" xfId="0" applyNumberFormat="1" applyFont="1" applyFill="1" applyBorder="1" applyAlignment="1">
      <alignment horizontal="right" vertical="top"/>
    </xf>
    <xf numFmtId="3" fontId="19" fillId="39" borderId="31" xfId="0" applyNumberFormat="1" applyFont="1" applyFill="1" applyBorder="1" applyAlignment="1">
      <alignment horizontal="right" vertical="top"/>
    </xf>
    <xf numFmtId="0" fontId="19" fillId="39" borderId="40" xfId="0" applyFont="1" applyFill="1" applyBorder="1" applyAlignment="1">
      <alignment/>
    </xf>
    <xf numFmtId="0" fontId="19" fillId="0" borderId="68" xfId="0" applyFont="1" applyBorder="1" applyAlignment="1">
      <alignment vertical="top"/>
    </xf>
    <xf numFmtId="0" fontId="19" fillId="44" borderId="68" xfId="0" applyFont="1" applyFill="1" applyBorder="1" applyAlignment="1">
      <alignment vertical="top"/>
    </xf>
    <xf numFmtId="3" fontId="19" fillId="44" borderId="27" xfId="0" applyNumberFormat="1" applyFont="1" applyFill="1" applyBorder="1" applyAlignment="1">
      <alignment/>
    </xf>
    <xf numFmtId="3" fontId="19" fillId="44" borderId="31" xfId="0" applyNumberFormat="1" applyFont="1" applyFill="1" applyBorder="1" applyAlignment="1">
      <alignment/>
    </xf>
    <xf numFmtId="0" fontId="19" fillId="39" borderId="95" xfId="0" applyFont="1" applyFill="1" applyBorder="1" applyAlignment="1">
      <alignment vertical="top"/>
    </xf>
    <xf numFmtId="3" fontId="19" fillId="39" borderId="58" xfId="0" applyNumberFormat="1" applyFont="1" applyFill="1" applyBorder="1" applyAlignment="1">
      <alignment/>
    </xf>
    <xf numFmtId="3" fontId="19" fillId="39" borderId="63" xfId="0" applyNumberFormat="1" applyFont="1" applyFill="1" applyBorder="1" applyAlignment="1">
      <alignment/>
    </xf>
    <xf numFmtId="0" fontId="20" fillId="40" borderId="96" xfId="0" applyFont="1" applyFill="1" applyBorder="1" applyAlignment="1">
      <alignment vertical="top"/>
    </xf>
    <xf numFmtId="3" fontId="20" fillId="40" borderId="33" xfId="0" applyNumberFormat="1" applyFont="1" applyFill="1" applyBorder="1" applyAlignment="1">
      <alignment/>
    </xf>
    <xf numFmtId="3" fontId="20" fillId="40" borderId="6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3" fontId="7" fillId="40" borderId="99" xfId="0" applyNumberFormat="1" applyFont="1" applyFill="1" applyBorder="1" applyAlignment="1">
      <alignment/>
    </xf>
    <xf numFmtId="0" fontId="65" fillId="45" borderId="0" xfId="0" applyFont="1" applyFill="1" applyBorder="1" applyAlignment="1">
      <alignment/>
    </xf>
    <xf numFmtId="3" fontId="65" fillId="45" borderId="0" xfId="0" applyNumberFormat="1" applyFont="1" applyFill="1" applyBorder="1" applyAlignment="1">
      <alignment/>
    </xf>
    <xf numFmtId="3" fontId="65" fillId="45" borderId="0" xfId="0" applyNumberFormat="1" applyFont="1" applyFill="1" applyBorder="1" applyAlignment="1">
      <alignment horizontal="right"/>
    </xf>
    <xf numFmtId="0" fontId="0" fillId="0" borderId="101" xfId="0" applyBorder="1" applyAlignment="1">
      <alignment/>
    </xf>
    <xf numFmtId="3" fontId="6" fillId="33" borderId="90" xfId="0" applyNumberFormat="1" applyFont="1" applyFill="1" applyBorder="1" applyAlignment="1">
      <alignment/>
    </xf>
    <xf numFmtId="3" fontId="6" fillId="41" borderId="90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7" fillId="0" borderId="90" xfId="0" applyNumberFormat="1" applyFont="1" applyBorder="1" applyAlignment="1">
      <alignment/>
    </xf>
    <xf numFmtId="3" fontId="6" fillId="43" borderId="90" xfId="0" applyNumberFormat="1" applyFont="1" applyFill="1" applyBorder="1" applyAlignment="1">
      <alignment/>
    </xf>
    <xf numFmtId="3" fontId="67" fillId="0" borderId="31" xfId="0" applyNumberFormat="1" applyFont="1" applyBorder="1" applyAlignment="1">
      <alignment horizontal="right" wrapText="1"/>
    </xf>
    <xf numFmtId="3" fontId="6" fillId="33" borderId="99" xfId="0" applyNumberFormat="1" applyFont="1" applyFill="1" applyBorder="1" applyAlignment="1">
      <alignment/>
    </xf>
    <xf numFmtId="3" fontId="6" fillId="33" borderId="102" xfId="0" applyNumberFormat="1" applyFont="1" applyFill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3" fontId="6" fillId="41" borderId="99" xfId="0" applyNumberFormat="1" applyFont="1" applyFill="1" applyBorder="1" applyAlignment="1">
      <alignment/>
    </xf>
    <xf numFmtId="3" fontId="6" fillId="41" borderId="102" xfId="0" applyNumberFormat="1" applyFont="1" applyFill="1" applyBorder="1" applyAlignment="1">
      <alignment/>
    </xf>
    <xf numFmtId="3" fontId="67" fillId="0" borderId="99" xfId="0" applyNumberFormat="1" applyFont="1" applyBorder="1" applyAlignment="1">
      <alignment/>
    </xf>
    <xf numFmtId="3" fontId="67" fillId="0" borderId="102" xfId="0" applyNumberFormat="1" applyFont="1" applyBorder="1" applyAlignment="1">
      <alignment/>
    </xf>
    <xf numFmtId="3" fontId="67" fillId="0" borderId="99" xfId="0" applyNumberFormat="1" applyFont="1" applyBorder="1" applyAlignment="1">
      <alignment horizontal="right" wrapText="1"/>
    </xf>
    <xf numFmtId="3" fontId="67" fillId="0" borderId="102" xfId="0" applyNumberFormat="1" applyFont="1" applyBorder="1" applyAlignment="1">
      <alignment horizontal="right" wrapText="1"/>
    </xf>
    <xf numFmtId="3" fontId="7" fillId="40" borderId="102" xfId="0" applyNumberFormat="1" applyFont="1" applyFill="1" applyBorder="1" applyAlignment="1">
      <alignment/>
    </xf>
    <xf numFmtId="3" fontId="7" fillId="40" borderId="103" xfId="0" applyNumberFormat="1" applyFont="1" applyFill="1" applyBorder="1" applyAlignment="1">
      <alignment/>
    </xf>
    <xf numFmtId="3" fontId="7" fillId="40" borderId="104" xfId="0" applyNumberFormat="1" applyFont="1" applyFill="1" applyBorder="1" applyAlignment="1">
      <alignment/>
    </xf>
    <xf numFmtId="0" fontId="12" fillId="43" borderId="0" xfId="0" applyFont="1" applyFill="1" applyAlignment="1">
      <alignment horizontal="left"/>
    </xf>
    <xf numFmtId="210" fontId="0" fillId="43" borderId="0" xfId="47" applyNumberFormat="1" applyFill="1" applyAlignment="1">
      <alignment/>
    </xf>
    <xf numFmtId="210" fontId="0" fillId="43" borderId="0" xfId="0" applyNumberFormat="1" applyFill="1" applyAlignment="1">
      <alignment/>
    </xf>
    <xf numFmtId="3" fontId="5" fillId="0" borderId="43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0" fontId="4" fillId="0" borderId="107" xfId="0" applyFont="1" applyBorder="1" applyAlignment="1">
      <alignment horizontal="center" vertical="top"/>
    </xf>
    <xf numFmtId="0" fontId="4" fillId="0" borderId="108" xfId="0" applyFont="1" applyBorder="1" applyAlignment="1">
      <alignment horizontal="center" vertical="top"/>
    </xf>
    <xf numFmtId="0" fontId="6" fillId="41" borderId="0" xfId="0" applyFont="1" applyFill="1" applyBorder="1" applyAlignment="1">
      <alignment/>
    </xf>
    <xf numFmtId="0" fontId="5" fillId="43" borderId="109" xfId="0" applyFont="1" applyFill="1" applyBorder="1" applyAlignment="1">
      <alignment/>
    </xf>
    <xf numFmtId="0" fontId="12" fillId="43" borderId="110" xfId="0" applyFont="1" applyFill="1" applyBorder="1" applyAlignment="1">
      <alignment horizontal="left"/>
    </xf>
    <xf numFmtId="0" fontId="12" fillId="43" borderId="111" xfId="0" applyFont="1" applyFill="1" applyBorder="1" applyAlignment="1">
      <alignment horizontal="left"/>
    </xf>
    <xf numFmtId="0" fontId="0" fillId="0" borderId="112" xfId="0" applyBorder="1" applyAlignment="1">
      <alignment/>
    </xf>
    <xf numFmtId="210" fontId="0" fillId="0" borderId="16" xfId="47" applyNumberFormat="1" applyBorder="1" applyAlignment="1">
      <alignment/>
    </xf>
    <xf numFmtId="210" fontId="0" fillId="0" borderId="14" xfId="47" applyNumberFormat="1" applyBorder="1" applyAlignment="1">
      <alignment/>
    </xf>
    <xf numFmtId="2" fontId="5" fillId="0" borderId="113" xfId="0" applyNumberFormat="1" applyFont="1" applyBorder="1" applyAlignment="1">
      <alignment/>
    </xf>
    <xf numFmtId="0" fontId="0" fillId="0" borderId="114" xfId="0" applyBorder="1" applyAlignment="1">
      <alignment/>
    </xf>
    <xf numFmtId="3" fontId="0" fillId="0" borderId="114" xfId="0" applyNumberFormat="1" applyBorder="1" applyAlignment="1">
      <alignment/>
    </xf>
    <xf numFmtId="0" fontId="10" fillId="35" borderId="115" xfId="0" applyFont="1" applyFill="1" applyBorder="1" applyAlignment="1">
      <alignment vertical="center"/>
    </xf>
    <xf numFmtId="0" fontId="10" fillId="35" borderId="116" xfId="0" applyFont="1" applyFill="1" applyBorder="1" applyAlignment="1">
      <alignment vertical="center"/>
    </xf>
    <xf numFmtId="0" fontId="10" fillId="35" borderId="117" xfId="0" applyFont="1" applyFill="1" applyBorder="1" applyAlignment="1">
      <alignment vertical="center"/>
    </xf>
    <xf numFmtId="0" fontId="10" fillId="35" borderId="116" xfId="0" applyFont="1" applyFill="1" applyBorder="1" applyAlignment="1">
      <alignment horizontal="left" vertical="center"/>
    </xf>
    <xf numFmtId="0" fontId="10" fillId="35" borderId="117" xfId="0" applyFont="1" applyFill="1" applyBorder="1" applyAlignment="1">
      <alignment horizontal="left" vertical="center"/>
    </xf>
    <xf numFmtId="1" fontId="4" fillId="0" borderId="118" xfId="0" applyNumberFormat="1" applyFont="1" applyBorder="1" applyAlignment="1">
      <alignment horizontal="left" vertical="top" wrapText="1"/>
    </xf>
    <xf numFmtId="0" fontId="4" fillId="0" borderId="119" xfId="0" applyFont="1" applyBorder="1" applyAlignment="1">
      <alignment horizontal="center" vertical="top"/>
    </xf>
    <xf numFmtId="0" fontId="69" fillId="0" borderId="78" xfId="0" applyFont="1" applyBorder="1" applyAlignment="1">
      <alignment horizontal="center" vertical="top"/>
    </xf>
    <xf numFmtId="0" fontId="69" fillId="0" borderId="120" xfId="0" applyFont="1" applyBorder="1" applyAlignment="1">
      <alignment horizontal="center" vertical="top"/>
    </xf>
    <xf numFmtId="1" fontId="4" fillId="0" borderId="119" xfId="0" applyNumberFormat="1" applyFont="1" applyBorder="1" applyAlignment="1">
      <alignment horizontal="left" vertical="top" wrapText="1"/>
    </xf>
    <xf numFmtId="1" fontId="4" fillId="0" borderId="119" xfId="0" applyNumberFormat="1" applyFont="1" applyBorder="1" applyAlignment="1">
      <alignment horizontal="center" vertical="top"/>
    </xf>
    <xf numFmtId="1" fontId="69" fillId="0" borderId="119" xfId="0" applyNumberFormat="1" applyFont="1" applyBorder="1" applyAlignment="1">
      <alignment horizontal="center" vertical="top"/>
    </xf>
    <xf numFmtId="3" fontId="69" fillId="0" borderId="119" xfId="0" applyNumberFormat="1" applyFont="1" applyBorder="1" applyAlignment="1">
      <alignment horizontal="center" vertical="top"/>
    </xf>
    <xf numFmtId="3" fontId="69" fillId="0" borderId="78" xfId="0" applyNumberFormat="1" applyFont="1" applyBorder="1" applyAlignment="1">
      <alignment horizontal="center" vertical="top"/>
    </xf>
    <xf numFmtId="1" fontId="69" fillId="0" borderId="121" xfId="0" applyNumberFormat="1" applyFont="1" applyBorder="1" applyAlignment="1">
      <alignment horizontal="center" vertical="top"/>
    </xf>
    <xf numFmtId="3" fontId="69" fillId="0" borderId="12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52" fillId="0" borderId="0" xfId="50" applyAlignment="1" applyProtection="1">
      <alignment/>
      <protection/>
    </xf>
    <xf numFmtId="3" fontId="6" fillId="41" borderId="0" xfId="0" applyNumberFormat="1" applyFont="1" applyFill="1" applyAlignment="1">
      <alignment/>
    </xf>
    <xf numFmtId="4" fontId="0" fillId="0" borderId="14" xfId="0" applyNumberFormat="1" applyBorder="1" applyAlignment="1">
      <alignment/>
    </xf>
    <xf numFmtId="0" fontId="70" fillId="0" borderId="0" xfId="50" applyFont="1" applyAlignment="1" applyProtection="1">
      <alignment horizontal="center"/>
      <protection/>
    </xf>
    <xf numFmtId="0" fontId="70" fillId="0" borderId="75" xfId="50" applyFont="1" applyBorder="1" applyAlignment="1" applyProtection="1">
      <alignment horizontal="center"/>
      <protection/>
    </xf>
    <xf numFmtId="0" fontId="10" fillId="35" borderId="116" xfId="0" applyFont="1" applyFill="1" applyBorder="1" applyAlignment="1">
      <alignment horizontal="left" vertical="center" wrapText="1"/>
    </xf>
    <xf numFmtId="0" fontId="10" fillId="35" borderId="9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3" xfId="0" applyBorder="1" applyAlignment="1">
      <alignment horizontal="center"/>
    </xf>
    <xf numFmtId="0" fontId="10" fillId="35" borderId="0" xfId="0" applyFont="1" applyFill="1" applyAlignment="1">
      <alignment horizontal="center" vertical="center"/>
    </xf>
    <xf numFmtId="0" fontId="10" fillId="35" borderId="124" xfId="0" applyFont="1" applyFill="1" applyBorder="1" applyAlignment="1">
      <alignment horizontal="center" vertical="center"/>
    </xf>
    <xf numFmtId="0" fontId="10" fillId="35" borderId="125" xfId="0" applyFont="1" applyFill="1" applyBorder="1" applyAlignment="1">
      <alignment horizontal="center" vertical="center"/>
    </xf>
    <xf numFmtId="0" fontId="10" fillId="35" borderId="126" xfId="0" applyFont="1" applyFill="1" applyBorder="1" applyAlignment="1">
      <alignment horizontal="left" vertical="center" wrapText="1"/>
    </xf>
    <xf numFmtId="0" fontId="64" fillId="26" borderId="89" xfId="0" applyNumberFormat="1" applyFont="1" applyFill="1" applyBorder="1" applyAlignment="1">
      <alignment horizontal="center" vertical="center"/>
    </xf>
    <xf numFmtId="0" fontId="64" fillId="26" borderId="0" xfId="0" applyNumberFormat="1" applyFont="1" applyFill="1" applyBorder="1" applyAlignment="1">
      <alignment horizontal="center" vertical="center"/>
    </xf>
    <xf numFmtId="0" fontId="64" fillId="26" borderId="75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0" fillId="0" borderId="123" xfId="0" applyBorder="1" applyAlignment="1">
      <alignment/>
    </xf>
    <xf numFmtId="0" fontId="10" fillId="35" borderId="12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0" fillId="35" borderId="127" xfId="0" applyFont="1" applyFill="1" applyBorder="1" applyAlignment="1">
      <alignment horizontal="left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128" xfId="0" applyFont="1" applyFill="1" applyBorder="1" applyAlignment="1">
      <alignment horizontal="left" vertical="center"/>
    </xf>
    <xf numFmtId="0" fontId="10" fillId="35" borderId="129" xfId="0" applyFont="1" applyFill="1" applyBorder="1" applyAlignment="1">
      <alignment horizontal="left" vertical="center"/>
    </xf>
    <xf numFmtId="0" fontId="0" fillId="0" borderId="129" xfId="0" applyBorder="1" applyAlignment="1">
      <alignment/>
    </xf>
    <xf numFmtId="0" fontId="10" fillId="35" borderId="117" xfId="0" applyFont="1" applyFill="1" applyBorder="1" applyAlignment="1">
      <alignment horizontal="left" vertical="center"/>
    </xf>
    <xf numFmtId="0" fontId="10" fillId="35" borderId="116" xfId="0" applyFont="1" applyFill="1" applyBorder="1" applyAlignment="1">
      <alignment horizontal="left" vertical="center"/>
    </xf>
    <xf numFmtId="0" fontId="0" fillId="0" borderId="126" xfId="0" applyBorder="1" applyAlignment="1">
      <alignment/>
    </xf>
    <xf numFmtId="0" fontId="0" fillId="0" borderId="116" xfId="0" applyBorder="1" applyAlignment="1">
      <alignment/>
    </xf>
    <xf numFmtId="0" fontId="10" fillId="35" borderId="116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10" fillId="35" borderId="130" xfId="0" applyFont="1" applyFill="1" applyBorder="1" applyAlignment="1">
      <alignment horizontal="center" vertical="center"/>
    </xf>
    <xf numFmtId="0" fontId="10" fillId="35" borderId="131" xfId="0" applyFont="1" applyFill="1" applyBorder="1" applyAlignment="1">
      <alignment horizontal="center" vertical="center"/>
    </xf>
    <xf numFmtId="0" fontId="10" fillId="35" borderId="132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10" fillId="35" borderId="116" xfId="0" applyFont="1" applyFill="1" applyBorder="1" applyAlignment="1">
      <alignment horizontal="center" vertical="center" wrapText="1"/>
    </xf>
    <xf numFmtId="0" fontId="10" fillId="35" borderId="134" xfId="0" applyFont="1" applyFill="1" applyBorder="1" applyAlignment="1">
      <alignment horizontal="center" vertical="center" wrapText="1"/>
    </xf>
    <xf numFmtId="0" fontId="12" fillId="43" borderId="75" xfId="0" applyFont="1" applyFill="1" applyBorder="1" applyAlignment="1">
      <alignment horizontal="left"/>
    </xf>
    <xf numFmtId="0" fontId="12" fillId="43" borderId="0" xfId="0" applyFont="1" applyFill="1" applyAlignment="1">
      <alignment horizontal="left"/>
    </xf>
    <xf numFmtId="0" fontId="10" fillId="26" borderId="132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0" fillId="35" borderId="134" xfId="0" applyFont="1" applyFill="1" applyBorder="1" applyAlignment="1">
      <alignment horizontal="left" vertical="center"/>
    </xf>
    <xf numFmtId="0" fontId="10" fillId="26" borderId="9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5" borderId="129" xfId="0" applyFont="1" applyFill="1" applyBorder="1" applyAlignment="1">
      <alignment horizontal="center" vertical="center" wrapText="1"/>
    </xf>
    <xf numFmtId="0" fontId="10" fillId="35" borderId="135" xfId="0" applyFont="1" applyFill="1" applyBorder="1" applyAlignment="1">
      <alignment horizontal="center" vertical="center" wrapText="1"/>
    </xf>
    <xf numFmtId="0" fontId="2" fillId="35" borderId="136" xfId="0" applyFont="1" applyFill="1" applyBorder="1" applyAlignment="1">
      <alignment horizontal="left" vertical="center"/>
    </xf>
    <xf numFmtId="0" fontId="2" fillId="35" borderId="137" xfId="0" applyFont="1" applyFill="1" applyBorder="1" applyAlignment="1">
      <alignment horizontal="left" vertical="center"/>
    </xf>
    <xf numFmtId="0" fontId="2" fillId="35" borderId="138" xfId="0" applyFont="1" applyFill="1" applyBorder="1" applyAlignment="1">
      <alignment horizontal="left" vertical="center"/>
    </xf>
    <xf numFmtId="0" fontId="2" fillId="35" borderId="139" xfId="0" applyFont="1" applyFill="1" applyBorder="1" applyAlignment="1">
      <alignment horizontal="left" vertical="center"/>
    </xf>
    <xf numFmtId="0" fontId="2" fillId="35" borderId="140" xfId="0" applyFont="1" applyFill="1" applyBorder="1" applyAlignment="1">
      <alignment horizontal="left" vertical="center"/>
    </xf>
    <xf numFmtId="0" fontId="2" fillId="35" borderId="141" xfId="0" applyFont="1" applyFill="1" applyBorder="1" applyAlignment="1">
      <alignment horizontal="left" vertical="center"/>
    </xf>
    <xf numFmtId="3" fontId="71" fillId="46" borderId="31" xfId="0" applyNumberFormat="1" applyFont="1" applyFill="1" applyBorder="1" applyAlignment="1">
      <alignment horizontal="center" wrapText="1"/>
    </xf>
    <xf numFmtId="3" fontId="71" fillId="46" borderId="43" xfId="0" applyNumberFormat="1" applyFont="1" applyFill="1" applyBorder="1" applyAlignment="1">
      <alignment horizontal="center" wrapText="1"/>
    </xf>
    <xf numFmtId="3" fontId="71" fillId="46" borderId="142" xfId="0" applyNumberFormat="1" applyFont="1" applyFill="1" applyBorder="1" applyAlignment="1">
      <alignment horizontal="center" wrapText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4029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22</xdr:row>
      <xdr:rowOff>38100</xdr:rowOff>
    </xdr:from>
    <xdr:ext cx="8896350" cy="1123950"/>
    <xdr:sp>
      <xdr:nvSpPr>
        <xdr:cNvPr id="2" name="Tekstfelt 3"/>
        <xdr:cNvSpPr txBox="1">
          <a:spLocks noChangeArrowheads="1"/>
        </xdr:cNvSpPr>
      </xdr:nvSpPr>
      <xdr:spPr>
        <a:xfrm>
          <a:off x="0" y="4933950"/>
          <a:ext cx="88963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Anm.: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Indenfor de enkelte investeringsforeninger kan afdelinger investere i andre afdelinger indenfor investeringsforeningen.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Opgørelse af investeringsforeningernes formue og nettokøb vil indeholde sådanne interne investeringer. I tabellerne 1.1, 1.2, 2.1, 2.2,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 2.3 er der elimineret for interne investeringer indenfor den enkelte investeringsforening. Opgørelsen af nettoformue og nettokøb, netto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disse tabeller angiver derfor den formue og det nettokøb, der er tilgået afdelingerne i den pågældende investeringsforening fra eksterne investorer.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yderligere information se: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00390625" style="16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23" customFormat="1" ht="27.75" customHeight="1">
      <c r="A1" s="35" t="s">
        <v>262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>
      <c r="A5" s="36" t="s">
        <v>110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1" s="5" customFormat="1" ht="15" customHeight="1">
      <c r="A6" s="21" t="s">
        <v>1</v>
      </c>
      <c r="B6" s="27" t="s">
        <v>139</v>
      </c>
      <c r="C6" s="4"/>
      <c r="D6" s="4"/>
      <c r="E6" s="4"/>
      <c r="F6" s="4"/>
      <c r="G6" s="4"/>
      <c r="H6" s="4"/>
      <c r="I6" s="4"/>
      <c r="J6" s="4"/>
      <c r="K6" s="4"/>
    </row>
    <row r="7" spans="1:2" s="5" customFormat="1" ht="15" customHeight="1">
      <c r="A7" s="20" t="s">
        <v>2</v>
      </c>
      <c r="B7" s="24" t="s">
        <v>133</v>
      </c>
    </row>
    <row r="8" spans="1:2" s="5" customFormat="1" ht="15" customHeight="1">
      <c r="A8" s="20" t="s">
        <v>3</v>
      </c>
      <c r="B8" s="24" t="s">
        <v>166</v>
      </c>
    </row>
    <row r="9" spans="1:11" s="5" customFormat="1" ht="15" customHeight="1">
      <c r="A9" s="20" t="s">
        <v>165</v>
      </c>
      <c r="B9" s="24" t="s">
        <v>217</v>
      </c>
      <c r="C9" s="24"/>
      <c r="H9" s="181"/>
      <c r="I9" s="181"/>
      <c r="J9" s="181"/>
      <c r="K9" s="181"/>
    </row>
    <row r="10" spans="1:11" s="5" customFormat="1" ht="15" customHeight="1">
      <c r="A10" s="20" t="s">
        <v>248</v>
      </c>
      <c r="B10" s="24" t="s">
        <v>249</v>
      </c>
      <c r="C10" s="24"/>
      <c r="G10" s="238"/>
      <c r="H10" s="181"/>
      <c r="I10" s="181"/>
      <c r="J10" s="181"/>
      <c r="K10" s="181"/>
    </row>
    <row r="11" spans="1:11" s="12" customFormat="1" ht="15" customHeight="1">
      <c r="A11" s="37" t="s">
        <v>111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>
      <c r="A12" s="20" t="s">
        <v>138</v>
      </c>
      <c r="B12" s="26" t="s">
        <v>134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>
      <c r="A13" s="20" t="s">
        <v>113</v>
      </c>
      <c r="B13" s="25" t="s">
        <v>121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>
      <c r="A14" s="20" t="s">
        <v>114</v>
      </c>
      <c r="B14" s="25" t="s">
        <v>167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>
      <c r="A15" s="36" t="s">
        <v>136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>
      <c r="A16" s="15" t="s">
        <v>112</v>
      </c>
      <c r="B16" s="25" t="s">
        <v>123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>
      <c r="A17" s="38" t="s">
        <v>135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5" s="5" customFormat="1" ht="15" customHeight="1">
      <c r="A18" s="14" t="s">
        <v>137</v>
      </c>
      <c r="B18" s="24" t="s">
        <v>125</v>
      </c>
      <c r="C18" s="24"/>
      <c r="D18" s="24"/>
      <c r="E18" s="24"/>
    </row>
    <row r="19" spans="1:5" s="19" customFormat="1" ht="15" customHeight="1">
      <c r="A19" s="14" t="s">
        <v>137</v>
      </c>
      <c r="B19" s="24" t="s">
        <v>126</v>
      </c>
      <c r="C19" s="10"/>
      <c r="D19" s="10"/>
      <c r="E19" s="10"/>
    </row>
    <row r="20" spans="1:5" s="19" customFormat="1" ht="15" customHeight="1">
      <c r="A20" s="14" t="s">
        <v>137</v>
      </c>
      <c r="B20" s="24" t="s">
        <v>19</v>
      </c>
      <c r="C20" s="10"/>
      <c r="D20" s="10"/>
      <c r="E20" s="10"/>
    </row>
    <row r="21" spans="1:2" ht="15" customHeight="1">
      <c r="A21" s="14" t="s">
        <v>137</v>
      </c>
      <c r="B21" s="24" t="s">
        <v>175</v>
      </c>
    </row>
    <row r="22" spans="1:2" ht="15" customHeight="1">
      <c r="A22" s="14"/>
      <c r="B22" s="24"/>
    </row>
    <row r="23" spans="5:7" ht="12.75">
      <c r="E23" s="34"/>
      <c r="G23" s="33"/>
    </row>
    <row r="24" ht="12.75"/>
    <row r="25" ht="12.75"/>
    <row r="26" ht="12.75"/>
    <row r="27" ht="12.75"/>
    <row r="28" ht="12.75"/>
    <row r="29" spans="1:11" ht="12.75">
      <c r="A29" s="322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326" t="s">
        <v>260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7"/>
    </row>
    <row r="32" spans="1:11" ht="13.5" thickBot="1">
      <c r="A32" s="32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9" t="s">
        <v>220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sheetProtection/>
  <mergeCells count="1">
    <mergeCell ref="A31:K31"/>
  </mergeCells>
  <hyperlinks>
    <hyperlink ref="A31" r:id="rId1" display="http://finansdanmark.dk/toerre-tal/investeringsfondsstatistikker/forklaring-til-statistikker/om-brutto-og-nettotal-i-den-maanedlige-markedsstatistik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644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0" customWidth="1"/>
    <col min="9" max="9" width="9.28125" style="161" customWidth="1"/>
  </cols>
  <sheetData>
    <row r="1" spans="1:55" s="6" customFormat="1" ht="20.25" customHeight="1">
      <c r="A1" s="339" t="s">
        <v>123</v>
      </c>
      <c r="B1" s="339"/>
      <c r="C1" s="339"/>
      <c r="D1" s="339"/>
      <c r="E1" s="339"/>
      <c r="F1" s="339"/>
      <c r="G1" s="339"/>
      <c r="H1" s="34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</row>
    <row r="2" spans="1:55" s="6" customFormat="1" ht="12.75">
      <c r="A2" s="125" t="s">
        <v>122</v>
      </c>
      <c r="B2" s="52"/>
      <c r="C2" s="52"/>
      <c r="D2" s="52"/>
      <c r="E2" s="52"/>
      <c r="F2" s="52"/>
      <c r="G2" s="52"/>
      <c r="H2" s="52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</row>
    <row r="3" spans="1:55" s="6" customFormat="1" ht="43.5" customHeight="1">
      <c r="A3" s="53" t="s">
        <v>124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256</v>
      </c>
      <c r="H3" s="54" t="s">
        <v>261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</row>
    <row r="4" spans="1:55" s="6" customFormat="1" ht="12.75">
      <c r="A4" s="55" t="s">
        <v>66</v>
      </c>
      <c r="B4" s="58">
        <v>100225</v>
      </c>
      <c r="C4" s="56">
        <v>117701</v>
      </c>
      <c r="D4" s="56">
        <v>131670</v>
      </c>
      <c r="E4" s="56">
        <v>142286.76469245352</v>
      </c>
      <c r="F4" s="212">
        <v>85758.93285561148</v>
      </c>
      <c r="G4" s="212">
        <v>99248.81614359301</v>
      </c>
      <c r="H4" s="212">
        <v>100550.681187356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</row>
    <row r="5" spans="1:55" s="6" customFormat="1" ht="12.75">
      <c r="A5" s="55" t="s">
        <v>67</v>
      </c>
      <c r="B5" s="58">
        <v>5718</v>
      </c>
      <c r="C5" s="58">
        <v>7503</v>
      </c>
      <c r="D5" s="58">
        <v>7861</v>
      </c>
      <c r="E5" s="58">
        <v>7088.98058659</v>
      </c>
      <c r="F5" s="212">
        <v>6192.21750892</v>
      </c>
      <c r="G5" s="212">
        <v>6752.9605238</v>
      </c>
      <c r="H5" s="212">
        <v>6831.12278649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</row>
    <row r="6" spans="1:55" s="6" customFormat="1" ht="12.75">
      <c r="A6" s="55" t="s">
        <v>68</v>
      </c>
      <c r="B6" s="59">
        <v>396211</v>
      </c>
      <c r="C6" s="58">
        <v>441493</v>
      </c>
      <c r="D6" s="58">
        <v>439860</v>
      </c>
      <c r="E6" s="58">
        <v>478360.4288258325</v>
      </c>
      <c r="F6" s="212">
        <v>436313.61048841244</v>
      </c>
      <c r="G6" s="212">
        <v>473880.49811748986</v>
      </c>
      <c r="H6" s="212">
        <v>477718.2907538356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</row>
    <row r="7" spans="1:55" s="6" customFormat="1" ht="12.75">
      <c r="A7" s="55" t="s">
        <v>208</v>
      </c>
      <c r="B7" s="59">
        <v>20946</v>
      </c>
      <c r="C7" s="59">
        <v>20445</v>
      </c>
      <c r="D7" s="59">
        <v>21033</v>
      </c>
      <c r="E7" s="59">
        <v>28978.830572000003</v>
      </c>
      <c r="F7" s="212">
        <v>28947.478649</v>
      </c>
      <c r="G7" s="212">
        <v>36601.193465000004</v>
      </c>
      <c r="H7" s="212">
        <v>37810.860291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</row>
    <row r="8" spans="1:55" s="6" customFormat="1" ht="12.75">
      <c r="A8" s="55" t="s">
        <v>238</v>
      </c>
      <c r="B8" s="59"/>
      <c r="C8" s="59"/>
      <c r="D8" s="59"/>
      <c r="E8" s="59"/>
      <c r="F8" s="212">
        <v>61.669912</v>
      </c>
      <c r="G8" s="212">
        <v>1052.4045839999999</v>
      </c>
      <c r="H8" s="212">
        <v>1164.7012144084078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</row>
    <row r="9" spans="1:55" s="6" customFormat="1" ht="12.75">
      <c r="A9" s="55" t="s">
        <v>69</v>
      </c>
      <c r="B9" s="60">
        <v>8927</v>
      </c>
      <c r="C9" s="59">
        <v>10589</v>
      </c>
      <c r="D9" s="59">
        <v>10876</v>
      </c>
      <c r="E9" s="59">
        <v>13538.134747</v>
      </c>
      <c r="F9" s="212">
        <v>13221.313563</v>
      </c>
      <c r="G9" s="212">
        <v>14379.115693</v>
      </c>
      <c r="H9" s="212">
        <v>14589.475578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</row>
    <row r="10" spans="1:55" s="6" customFormat="1" ht="12.75">
      <c r="A10" s="55" t="s">
        <v>70</v>
      </c>
      <c r="B10" s="58">
        <v>40068</v>
      </c>
      <c r="C10" s="60">
        <v>39306</v>
      </c>
      <c r="D10" s="60">
        <v>41480</v>
      </c>
      <c r="E10" s="60">
        <v>50859.56671178</v>
      </c>
      <c r="F10" s="212">
        <v>48477.16273023</v>
      </c>
      <c r="G10" s="212">
        <v>53237.76017675</v>
      </c>
      <c r="H10" s="212">
        <v>54580.56626402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</row>
    <row r="11" spans="1:55" s="6" customFormat="1" ht="12.75">
      <c r="A11" s="55" t="s">
        <v>71</v>
      </c>
      <c r="B11" s="56">
        <v>8864</v>
      </c>
      <c r="C11" s="58">
        <v>10281</v>
      </c>
      <c r="D11" s="58">
        <v>12078</v>
      </c>
      <c r="E11" s="58">
        <v>13699.867329</v>
      </c>
      <c r="F11" s="212">
        <v>13324.914193</v>
      </c>
      <c r="G11" s="212">
        <v>14553.635925</v>
      </c>
      <c r="H11" s="212">
        <v>14841.345007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</row>
    <row r="12" spans="1:55" s="6" customFormat="1" ht="12.75">
      <c r="A12" s="55" t="s">
        <v>72</v>
      </c>
      <c r="B12" s="58">
        <v>60582</v>
      </c>
      <c r="C12" s="58">
        <v>66985</v>
      </c>
      <c r="D12" s="58">
        <v>69797</v>
      </c>
      <c r="E12" s="58">
        <v>90530.87477680032</v>
      </c>
      <c r="F12" s="212">
        <v>80547.8939497343</v>
      </c>
      <c r="G12" s="212">
        <v>96310.48240226007</v>
      </c>
      <c r="H12" s="212">
        <v>97662.72572469499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</row>
    <row r="13" spans="1:55" s="6" customFormat="1" ht="12.75">
      <c r="A13" s="55" t="s">
        <v>142</v>
      </c>
      <c r="B13" s="58">
        <v>158092</v>
      </c>
      <c r="C13" s="58">
        <v>166384</v>
      </c>
      <c r="D13" s="58">
        <v>179616</v>
      </c>
      <c r="E13" s="58">
        <v>188288.277639</v>
      </c>
      <c r="F13" s="212">
        <v>177370.455432</v>
      </c>
      <c r="G13" s="212">
        <v>192230.326474</v>
      </c>
      <c r="H13" s="212">
        <v>194436.17852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</row>
    <row r="14" spans="1:55" s="6" customFormat="1" ht="12.75">
      <c r="A14" s="55" t="s">
        <v>116</v>
      </c>
      <c r="B14" s="58">
        <v>519487</v>
      </c>
      <c r="C14" s="58">
        <v>556253</v>
      </c>
      <c r="D14" s="58">
        <v>625417</v>
      </c>
      <c r="E14" s="58">
        <v>669263.7906750272</v>
      </c>
      <c r="F14" s="212">
        <v>747836.4837172902</v>
      </c>
      <c r="G14" s="212">
        <v>840904.2437371194</v>
      </c>
      <c r="H14" s="212">
        <v>803863.1729514932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</row>
    <row r="15" spans="1:55" s="6" customFormat="1" ht="12.75">
      <c r="A15" s="55" t="s">
        <v>73</v>
      </c>
      <c r="B15" s="58">
        <v>43166</v>
      </c>
      <c r="C15" s="58">
        <v>50754</v>
      </c>
      <c r="D15" s="58">
        <v>54363</v>
      </c>
      <c r="E15" s="58">
        <v>60629.527097667895</v>
      </c>
      <c r="F15" s="212">
        <v>58116.035478581005</v>
      </c>
      <c r="G15" s="212">
        <v>60025.045653686946</v>
      </c>
      <c r="H15" s="212">
        <v>114316.42265098167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</row>
    <row r="16" spans="1:55" s="6" customFormat="1" ht="12.75">
      <c r="A16" s="55" t="s">
        <v>177</v>
      </c>
      <c r="B16" s="58">
        <v>305114</v>
      </c>
      <c r="C16" s="58">
        <v>319804</v>
      </c>
      <c r="D16" s="58">
        <v>329371</v>
      </c>
      <c r="E16" s="58">
        <v>329928.8732109</v>
      </c>
      <c r="F16" s="212">
        <v>293319.24082649</v>
      </c>
      <c r="G16" s="212">
        <v>328449.2864139</v>
      </c>
      <c r="H16" s="212">
        <v>335141.1590702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</row>
    <row r="17" spans="1:55" s="6" customFormat="1" ht="12.75">
      <c r="A17" s="55" t="s">
        <v>203</v>
      </c>
      <c r="B17" s="58"/>
      <c r="C17" s="58"/>
      <c r="D17" s="58">
        <v>857</v>
      </c>
      <c r="E17" s="58">
        <v>1431.9589975</v>
      </c>
      <c r="F17" s="212">
        <v>1456.48248538</v>
      </c>
      <c r="G17" s="212">
        <v>0</v>
      </c>
      <c r="H17" s="212"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</row>
    <row r="18" spans="1:55" s="6" customFormat="1" ht="12.75">
      <c r="A18" s="55" t="s">
        <v>58</v>
      </c>
      <c r="B18" s="58">
        <v>46912</v>
      </c>
      <c r="C18" s="58">
        <v>45408</v>
      </c>
      <c r="D18" s="58">
        <v>49802</v>
      </c>
      <c r="E18" s="58">
        <v>55770.28626853089</v>
      </c>
      <c r="F18" s="212">
        <v>47739.02258235885</v>
      </c>
      <c r="G18" s="212">
        <v>49991.017203238436</v>
      </c>
      <c r="H18" s="212">
        <v>51129.858159585136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</row>
    <row r="19" spans="1:55" s="6" customFormat="1" ht="12.75">
      <c r="A19" s="83" t="s">
        <v>15</v>
      </c>
      <c r="B19" s="61">
        <v>1714312</v>
      </c>
      <c r="C19" s="61">
        <v>1852906</v>
      </c>
      <c r="D19" s="61">
        <v>1974085</v>
      </c>
      <c r="E19" s="61">
        <v>2130656.162130082</v>
      </c>
      <c r="F19" s="185">
        <f>SUM(F4:F18)</f>
        <v>2038682.914372008</v>
      </c>
      <c r="G19" s="185">
        <v>2267616.7865128377</v>
      </c>
      <c r="H19" s="185">
        <v>2304630.760898065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</row>
    <row r="20" s="161" customFormat="1" ht="12.75"/>
    <row r="21" spans="5:8" s="161" customFormat="1" ht="12.75">
      <c r="E21" s="289"/>
      <c r="F21" s="289"/>
      <c r="G21" s="289"/>
      <c r="H21" s="289"/>
    </row>
    <row r="22" spans="6:8" s="161" customFormat="1" ht="12.75">
      <c r="F22" s="290"/>
      <c r="G22" s="290"/>
      <c r="H22" s="290"/>
    </row>
    <row r="23" s="161" customFormat="1" ht="12.75"/>
    <row r="24" s="161" customFormat="1" ht="12.75">
      <c r="G24" s="198"/>
    </row>
    <row r="25" s="161" customFormat="1" ht="12.75"/>
    <row r="26" spans="6:8" s="161" customFormat="1" ht="12.75">
      <c r="F26" s="28"/>
      <c r="G26" s="28"/>
      <c r="H26" s="10"/>
    </row>
    <row r="27" s="161" customFormat="1" ht="12.75"/>
    <row r="28" s="161" customFormat="1" ht="12.75"/>
    <row r="29" s="161" customFormat="1" ht="12.75"/>
    <row r="30" spans="6:8" s="161" customFormat="1" ht="12.75">
      <c r="F30" s="198"/>
      <c r="G30" s="198"/>
      <c r="H30" s="198"/>
    </row>
    <row r="31" s="161" customFormat="1" ht="12.75"/>
    <row r="32" s="161" customFormat="1" ht="12.75"/>
    <row r="33" s="161" customFormat="1" ht="12.75"/>
    <row r="34" s="161" customFormat="1" ht="12.75"/>
    <row r="35" s="161" customFormat="1" ht="12.75"/>
    <row r="36" s="161" customFormat="1" ht="12.75"/>
    <row r="37" s="161" customFormat="1" ht="12.75"/>
    <row r="38" s="161" customFormat="1" ht="12.75"/>
    <row r="39" s="161" customFormat="1" ht="12.75"/>
    <row r="40" spans="6:8" s="161" customFormat="1" ht="12.75">
      <c r="F40" s="290"/>
      <c r="G40" s="290"/>
      <c r="H40" s="290"/>
    </row>
    <row r="41" s="161" customFormat="1" ht="12.75"/>
    <row r="42" s="161" customFormat="1" ht="12.75"/>
    <row r="43" spans="6:8" s="161" customFormat="1" ht="12.75">
      <c r="F43" s="290"/>
      <c r="G43" s="290"/>
      <c r="H43" s="290"/>
    </row>
    <row r="44" spans="6:8" s="161" customFormat="1" ht="12.75">
      <c r="F44" s="290"/>
      <c r="G44" s="290"/>
      <c r="H44" s="290"/>
    </row>
    <row r="45" s="161" customFormat="1" ht="12.75"/>
    <row r="46" s="161" customFormat="1" ht="12.75"/>
    <row r="47" s="161" customFormat="1" ht="12.75"/>
    <row r="48" s="161" customFormat="1" ht="12.75"/>
    <row r="49" s="161" customFormat="1" ht="12.75"/>
    <row r="50" s="161" customFormat="1" ht="12.75"/>
    <row r="51" s="161" customFormat="1" ht="12.75"/>
    <row r="52" s="161" customFormat="1" ht="12.75"/>
    <row r="53" s="161" customFormat="1" ht="12.75"/>
    <row r="54" s="161" customFormat="1" ht="12.75"/>
    <row r="55" s="161" customFormat="1" ht="12.75"/>
    <row r="56" s="161" customFormat="1" ht="12.75"/>
    <row r="57" s="161" customFormat="1" ht="12.75"/>
    <row r="58" s="161" customFormat="1" ht="12.75"/>
    <row r="59" s="161" customFormat="1" ht="12.75"/>
    <row r="60" s="161" customFormat="1" ht="12.75"/>
    <row r="61" spans="1:8" ht="12.75">
      <c r="A61" s="161"/>
      <c r="B61" s="161"/>
      <c r="C61" s="161"/>
      <c r="D61" s="161"/>
      <c r="E61" s="161"/>
      <c r="F61" s="161"/>
      <c r="G61" s="161"/>
      <c r="H61" s="161"/>
    </row>
    <row r="62" spans="1:8" ht="12.75">
      <c r="A62" s="161"/>
      <c r="B62" s="161"/>
      <c r="C62" s="161"/>
      <c r="D62" s="161"/>
      <c r="E62" s="161"/>
      <c r="F62" s="161"/>
      <c r="G62" s="161"/>
      <c r="H62" s="161"/>
    </row>
    <row r="63" spans="1:8" ht="12.75">
      <c r="A63" s="161"/>
      <c r="B63" s="161"/>
      <c r="C63" s="161"/>
      <c r="D63" s="161"/>
      <c r="E63" s="161"/>
      <c r="F63" s="161"/>
      <c r="G63" s="161"/>
      <c r="H63" s="161"/>
    </row>
    <row r="64" spans="1:8" ht="12.75">
      <c r="A64" s="161"/>
      <c r="B64" s="161"/>
      <c r="C64" s="161"/>
      <c r="D64" s="161"/>
      <c r="E64" s="161"/>
      <c r="F64" s="161"/>
      <c r="G64" s="161"/>
      <c r="H64" s="161"/>
    </row>
    <row r="65" spans="1:8" ht="12.75">
      <c r="A65" s="161"/>
      <c r="B65" s="161"/>
      <c r="C65" s="161"/>
      <c r="D65" s="161"/>
      <c r="E65" s="161"/>
      <c r="F65" s="161"/>
      <c r="G65" s="161"/>
      <c r="H65" s="161"/>
    </row>
    <row r="66" spans="1:8" ht="12.75">
      <c r="A66" s="161"/>
      <c r="B66" s="161"/>
      <c r="C66" s="161"/>
      <c r="D66" s="161"/>
      <c r="E66" s="161"/>
      <c r="F66" s="161"/>
      <c r="G66" s="161"/>
      <c r="H66" s="161"/>
    </row>
    <row r="67" spans="1:8" ht="12.75">
      <c r="A67" s="161"/>
      <c r="B67" s="161"/>
      <c r="C67" s="161"/>
      <c r="D67" s="161"/>
      <c r="E67" s="161"/>
      <c r="F67" s="161"/>
      <c r="G67" s="161"/>
      <c r="H67" s="161"/>
    </row>
    <row r="68" spans="1:8" ht="12.75">
      <c r="A68" s="161"/>
      <c r="B68" s="161"/>
      <c r="C68" s="161"/>
      <c r="D68" s="161"/>
      <c r="E68" s="161"/>
      <c r="F68" s="161"/>
      <c r="G68" s="161"/>
      <c r="H68" s="161"/>
    </row>
    <row r="69" spans="1:8" ht="12.75">
      <c r="A69" s="161"/>
      <c r="B69" s="161"/>
      <c r="C69" s="161"/>
      <c r="D69" s="161"/>
      <c r="E69" s="161"/>
      <c r="F69" s="161"/>
      <c r="G69" s="161"/>
      <c r="H69" s="161"/>
    </row>
    <row r="70" spans="1:8" ht="12.75">
      <c r="A70" s="161"/>
      <c r="B70" s="161"/>
      <c r="C70" s="161"/>
      <c r="D70" s="161"/>
      <c r="E70" s="161"/>
      <c r="F70" s="161"/>
      <c r="G70" s="161"/>
      <c r="H70" s="161"/>
    </row>
    <row r="71" spans="1:8" ht="12.75">
      <c r="A71" s="161"/>
      <c r="B71" s="161"/>
      <c r="C71" s="161"/>
      <c r="D71" s="161"/>
      <c r="E71" s="161"/>
      <c r="F71" s="161"/>
      <c r="G71" s="161"/>
      <c r="H71" s="161"/>
    </row>
    <row r="72" spans="1:8" ht="12.75">
      <c r="A72" s="161"/>
      <c r="B72" s="161"/>
      <c r="C72" s="161"/>
      <c r="D72" s="161"/>
      <c r="E72" s="161"/>
      <c r="F72" s="161"/>
      <c r="G72" s="161"/>
      <c r="H72" s="161"/>
    </row>
    <row r="73" spans="1:8" ht="12.75">
      <c r="A73" s="161"/>
      <c r="B73" s="161"/>
      <c r="C73" s="161"/>
      <c r="D73" s="161"/>
      <c r="E73" s="161"/>
      <c r="F73" s="161"/>
      <c r="G73" s="161"/>
      <c r="H73" s="161"/>
    </row>
    <row r="74" spans="1:8" ht="12.75">
      <c r="A74" s="161"/>
      <c r="B74" s="161"/>
      <c r="C74" s="161"/>
      <c r="D74" s="161"/>
      <c r="E74" s="161"/>
      <c r="F74" s="161"/>
      <c r="G74" s="161"/>
      <c r="H74" s="161"/>
    </row>
    <row r="75" spans="1:8" ht="12.75">
      <c r="A75" s="161"/>
      <c r="B75" s="161"/>
      <c r="C75" s="161"/>
      <c r="D75" s="161"/>
      <c r="E75" s="161"/>
      <c r="F75" s="161"/>
      <c r="G75" s="161"/>
      <c r="H75" s="161"/>
    </row>
    <row r="76" spans="1:8" ht="12.75">
      <c r="A76" s="161"/>
      <c r="B76" s="161"/>
      <c r="C76" s="161"/>
      <c r="D76" s="161"/>
      <c r="E76" s="161"/>
      <c r="F76" s="161"/>
      <c r="G76" s="161"/>
      <c r="H76" s="161"/>
    </row>
    <row r="77" spans="1:8" ht="12.75">
      <c r="A77" s="161"/>
      <c r="B77" s="161"/>
      <c r="C77" s="161"/>
      <c r="D77" s="161"/>
      <c r="E77" s="161"/>
      <c r="F77" s="161"/>
      <c r="G77" s="161"/>
      <c r="H77" s="161"/>
    </row>
    <row r="78" spans="1:8" ht="12.75">
      <c r="A78" s="161"/>
      <c r="B78" s="161"/>
      <c r="C78" s="161"/>
      <c r="D78" s="161"/>
      <c r="E78" s="161"/>
      <c r="F78" s="161"/>
      <c r="G78" s="161"/>
      <c r="H78" s="161"/>
    </row>
    <row r="79" spans="1:8" ht="12.75">
      <c r="A79" s="161"/>
      <c r="B79" s="161"/>
      <c r="C79" s="161"/>
      <c r="D79" s="161"/>
      <c r="E79" s="161"/>
      <c r="F79" s="161"/>
      <c r="G79" s="161"/>
      <c r="H79" s="161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6.8515625" style="1" bestFit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0" width="11.421875" style="1" customWidth="1"/>
    <col min="11" max="11" width="15.8515625" style="1" bestFit="1" customWidth="1"/>
    <col min="12" max="13" width="11.421875" style="1" customWidth="1"/>
    <col min="14" max="14" width="18.28125" style="1" bestFit="1" customWidth="1"/>
    <col min="15" max="16384" width="11.421875" style="1" customWidth="1"/>
  </cols>
  <sheetData>
    <row r="1" spans="1:8" ht="18" customHeight="1">
      <c r="A1" s="369" t="s">
        <v>174</v>
      </c>
      <c r="B1" s="370"/>
      <c r="C1" s="370"/>
      <c r="D1" s="370"/>
      <c r="E1" s="370"/>
      <c r="F1" s="370"/>
      <c r="G1" s="370"/>
      <c r="H1" s="371"/>
    </row>
    <row r="2" spans="1:8" ht="12.75" customHeight="1">
      <c r="A2" s="95" t="s">
        <v>127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256</v>
      </c>
      <c r="H2" s="97" t="s">
        <v>261</v>
      </c>
    </row>
    <row r="3" spans="1:12" ht="12.75">
      <c r="A3" s="98" t="s">
        <v>16</v>
      </c>
      <c r="B3" s="99">
        <v>691521</v>
      </c>
      <c r="C3" s="100">
        <v>751016</v>
      </c>
      <c r="D3" s="100">
        <v>691521</v>
      </c>
      <c r="E3" s="100">
        <v>914115.9058936095</v>
      </c>
      <c r="F3" s="100">
        <f>'2.2. Foreninger typer'!E45</f>
        <v>917820.1377292324</v>
      </c>
      <c r="G3" s="100">
        <v>1020897.036891966</v>
      </c>
      <c r="H3" s="100">
        <f>'2.2. Foreninger typer'!G45</f>
        <v>1036078.9504000805</v>
      </c>
      <c r="I3" s="8">
        <v>910837.1707012655</v>
      </c>
      <c r="J3" s="8"/>
      <c r="L3" s="214"/>
    </row>
    <row r="4" spans="1:8" ht="12.75">
      <c r="A4" s="98" t="s">
        <v>17</v>
      </c>
      <c r="B4" s="99">
        <v>984660</v>
      </c>
      <c r="C4" s="100">
        <v>1059560</v>
      </c>
      <c r="D4" s="100">
        <v>984660</v>
      </c>
      <c r="E4" s="100">
        <v>1160616.211220024</v>
      </c>
      <c r="F4" s="100">
        <f>'2.2. Foreninger typer'!E63</f>
        <v>1062690.203159677</v>
      </c>
      <c r="G4" s="100">
        <v>1183378.1623855592</v>
      </c>
      <c r="H4" s="100">
        <f>'2.2. Foreninger typer'!G63</f>
        <v>1204541.42266946</v>
      </c>
    </row>
    <row r="5" spans="1:8" ht="12.75">
      <c r="A5" s="98" t="s">
        <v>18</v>
      </c>
      <c r="B5" s="99">
        <v>38131</v>
      </c>
      <c r="C5" s="100">
        <v>42359</v>
      </c>
      <c r="D5" s="100">
        <v>38131</v>
      </c>
      <c r="E5" s="100">
        <v>55924.04501644882</v>
      </c>
      <c r="F5" s="100">
        <f>'2.2. Foreninger typer'!E68</f>
        <v>58172.573483098866</v>
      </c>
      <c r="G5" s="100">
        <v>63341.587235312065</v>
      </c>
      <c r="H5" s="100">
        <f>'2.2. Foreninger typer'!G68</f>
        <v>64010.38782852418</v>
      </c>
    </row>
    <row r="6" spans="1:11" ht="12.75">
      <c r="A6" s="109" t="s">
        <v>0</v>
      </c>
      <c r="B6" s="110">
        <v>1714312</v>
      </c>
      <c r="C6" s="111">
        <v>1852934</v>
      </c>
      <c r="D6" s="111">
        <v>1974085</v>
      </c>
      <c r="E6" s="183" t="s">
        <v>228</v>
      </c>
      <c r="F6" s="183">
        <f>SUM(F2:F5)</f>
        <v>2040700.9143720083</v>
      </c>
      <c r="G6" s="183">
        <v>2267616.7865128373</v>
      </c>
      <c r="H6" s="184">
        <f>SUM(H3:H5)</f>
        <v>2304630.760898065</v>
      </c>
      <c r="I6" s="8"/>
      <c r="K6" s="8"/>
    </row>
    <row r="7" spans="2:9" ht="12.75">
      <c r="B7" s="8"/>
      <c r="C7" s="8"/>
      <c r="D7" s="8"/>
      <c r="E7" s="8"/>
      <c r="F7" s="8"/>
      <c r="G7" s="8"/>
      <c r="H7" s="8"/>
      <c r="I7" s="8"/>
    </row>
    <row r="8" spans="1:9" ht="15">
      <c r="A8" s="369" t="s">
        <v>250</v>
      </c>
      <c r="B8" s="370"/>
      <c r="C8" s="370"/>
      <c r="D8" s="370"/>
      <c r="E8" s="370"/>
      <c r="F8" s="370"/>
      <c r="G8" s="370"/>
      <c r="H8" s="371"/>
      <c r="I8" s="8"/>
    </row>
    <row r="9" spans="1:9" ht="12.75">
      <c r="A9" s="95" t="s">
        <v>127</v>
      </c>
      <c r="B9" s="96"/>
      <c r="C9" s="97"/>
      <c r="D9" s="97"/>
      <c r="E9" s="97"/>
      <c r="F9" s="97">
        <v>2018</v>
      </c>
      <c r="G9" s="97" t="s">
        <v>256</v>
      </c>
      <c r="H9" s="97" t="s">
        <v>261</v>
      </c>
      <c r="I9" s="8"/>
    </row>
    <row r="10" spans="1:9" ht="12.75">
      <c r="A10" s="98" t="s">
        <v>16</v>
      </c>
      <c r="B10" s="99"/>
      <c r="C10" s="100"/>
      <c r="D10" s="100"/>
      <c r="E10" s="100"/>
      <c r="F10" s="100">
        <f>'2.2. Foreninger typer'!H45</f>
        <v>809284.6397074863</v>
      </c>
      <c r="G10" s="100">
        <v>883032.2853470015</v>
      </c>
      <c r="H10" s="100">
        <f>'2.2. Foreninger typer'!J45</f>
        <v>895065.3578780827</v>
      </c>
      <c r="I10" s="8"/>
    </row>
    <row r="11" spans="1:9" ht="12.75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1117833.71279964</v>
      </c>
      <c r="H11" s="100">
        <f>'2.2. Foreninger typer'!J63</f>
        <v>1138064.97033734</v>
      </c>
      <c r="I11" s="8"/>
    </row>
    <row r="12" spans="1:9" ht="12.75">
      <c r="A12" s="98" t="s">
        <v>18</v>
      </c>
      <c r="B12" s="99"/>
      <c r="C12" s="100"/>
      <c r="D12" s="100"/>
      <c r="E12" s="100"/>
      <c r="F12" s="100">
        <f>'2.2. Foreninger typer'!H68</f>
        <v>54329.1530713085</v>
      </c>
      <c r="G12" s="100">
        <v>59018.588130624325</v>
      </c>
      <c r="H12" s="100">
        <f>'2.2. Foreninger typer'!J68</f>
        <v>59650.45934394574</v>
      </c>
      <c r="I12" s="8"/>
    </row>
    <row r="13" spans="1:9" ht="12.75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2059884.5862772658</v>
      </c>
      <c r="H13" s="183">
        <f>SUM(H9:H12)</f>
        <v>2092780.7875593684</v>
      </c>
      <c r="I13" s="8"/>
    </row>
    <row r="14" spans="2:9" ht="12.75">
      <c r="B14" s="8"/>
      <c r="C14" s="8"/>
      <c r="D14" s="8"/>
      <c r="E14" s="8"/>
      <c r="F14" s="8"/>
      <c r="G14" s="8"/>
      <c r="H14" s="8"/>
      <c r="I14" s="8"/>
    </row>
    <row r="15" spans="1:8" ht="15" customHeight="1">
      <c r="A15" s="369" t="s">
        <v>173</v>
      </c>
      <c r="B15" s="370"/>
      <c r="C15" s="370"/>
      <c r="D15" s="370"/>
      <c r="E15" s="370"/>
      <c r="F15" s="370"/>
      <c r="G15" s="370"/>
      <c r="H15" s="371"/>
    </row>
    <row r="16" spans="1:8" ht="12.75" customHeight="1">
      <c r="A16" s="101" t="s">
        <v>127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256</v>
      </c>
      <c r="G16" s="102" t="s">
        <v>261</v>
      </c>
      <c r="H16" s="102" t="s">
        <v>247</v>
      </c>
    </row>
    <row r="17" spans="1:8" ht="12.75" customHeight="1">
      <c r="A17" s="103" t="s">
        <v>16</v>
      </c>
      <c r="B17" s="57">
        <v>46920</v>
      </c>
      <c r="C17" s="58">
        <v>6805</v>
      </c>
      <c r="D17" s="57">
        <v>62584.04442471703</v>
      </c>
      <c r="E17" s="57">
        <f>'2.3 Foreninger nettokøb'!E45</f>
        <v>47225.71356780796</v>
      </c>
      <c r="F17" s="57">
        <v>-877.2541242938129</v>
      </c>
      <c r="G17" s="58">
        <f>'2.3 Foreninger nettokøb'!G45</f>
        <v>1629.8035843883758</v>
      </c>
      <c r="H17" s="58">
        <f>'2.3 Foreninger nettokøb'!H45</f>
        <v>38473.457933754646</v>
      </c>
    </row>
    <row r="18" spans="1:8" ht="12.75">
      <c r="A18" s="103" t="s">
        <v>17</v>
      </c>
      <c r="B18" s="57">
        <v>8227</v>
      </c>
      <c r="C18" s="58">
        <v>-14239</v>
      </c>
      <c r="D18" s="57">
        <v>9385.384049407803</v>
      </c>
      <c r="E18" s="57">
        <v>9385.384049407803</v>
      </c>
      <c r="F18" s="57">
        <v>-7510.897345537193</v>
      </c>
      <c r="G18" s="58">
        <v>-2166.5476345521215</v>
      </c>
      <c r="H18" s="58">
        <v>3333.8913653639875</v>
      </c>
    </row>
    <row r="19" spans="1:8" ht="12.75">
      <c r="A19" s="103" t="s">
        <v>18</v>
      </c>
      <c r="B19" s="57">
        <v>4032</v>
      </c>
      <c r="C19" s="58">
        <v>1536</v>
      </c>
      <c r="D19" s="57">
        <v>5810.644250413278</v>
      </c>
      <c r="E19" s="57">
        <v>5810.644250413278</v>
      </c>
      <c r="F19" s="57">
        <v>-445.717949253182</v>
      </c>
      <c r="G19" s="58">
        <v>-208.252925425731</v>
      </c>
      <c r="H19" s="58">
        <v>-847.0917483403551</v>
      </c>
    </row>
    <row r="20" spans="1:8" ht="12.75">
      <c r="A20" s="112" t="s">
        <v>0</v>
      </c>
      <c r="B20" s="70">
        <v>59179</v>
      </c>
      <c r="C20" s="70">
        <v>-5899</v>
      </c>
      <c r="D20" s="182" t="s">
        <v>229</v>
      </c>
      <c r="E20" s="182" t="s">
        <v>229</v>
      </c>
      <c r="F20" s="182">
        <v>-8833.869419084187</v>
      </c>
      <c r="G20" s="182">
        <f>SUM(G17:G19)</f>
        <v>-744.9969755894767</v>
      </c>
      <c r="H20" s="182">
        <f>SUM(H17:H19)</f>
        <v>40960.25755077828</v>
      </c>
    </row>
    <row r="21" spans="1:8" ht="12.75">
      <c r="A21" s="43"/>
      <c r="B21" s="43"/>
      <c r="C21" s="43"/>
      <c r="D21" s="62"/>
      <c r="E21" s="62"/>
      <c r="F21" s="62"/>
      <c r="G21" s="62"/>
      <c r="H21" s="43"/>
    </row>
    <row r="22" spans="1:8" ht="15">
      <c r="A22" s="369" t="s">
        <v>251</v>
      </c>
      <c r="B22" s="370"/>
      <c r="C22" s="370"/>
      <c r="D22" s="370"/>
      <c r="E22" s="370"/>
      <c r="F22" s="370"/>
      <c r="G22" s="370"/>
      <c r="H22" s="371"/>
    </row>
    <row r="23" spans="1:8" ht="12.75">
      <c r="A23" s="101" t="s">
        <v>127</v>
      </c>
      <c r="B23" s="102"/>
      <c r="C23" s="102"/>
      <c r="D23" s="102"/>
      <c r="E23" s="102"/>
      <c r="F23" s="97" t="s">
        <v>256</v>
      </c>
      <c r="G23" s="97" t="s">
        <v>261</v>
      </c>
      <c r="H23" s="102" t="s">
        <v>247</v>
      </c>
    </row>
    <row r="24" spans="1:8" ht="12.75">
      <c r="A24" s="103" t="s">
        <v>16</v>
      </c>
      <c r="B24" s="58"/>
      <c r="C24" s="58"/>
      <c r="D24" s="58"/>
      <c r="E24" s="58"/>
      <c r="F24" s="58">
        <v>-1334.9206457348866</v>
      </c>
      <c r="G24" s="58">
        <f>'2.3 Foreninger nettokøb'!J45</f>
        <v>966.4495704122534</v>
      </c>
      <c r="H24" s="58">
        <f>'2.3 Foreninger nettokøb'!K45</f>
        <v>28625.042924932797</v>
      </c>
    </row>
    <row r="25" spans="1:8" ht="12.75" customHeight="1">
      <c r="A25" s="103" t="s">
        <v>17</v>
      </c>
      <c r="B25" s="58"/>
      <c r="C25" s="58"/>
      <c r="D25" s="58"/>
      <c r="E25" s="58"/>
      <c r="F25" s="375" t="s">
        <v>259</v>
      </c>
      <c r="G25" s="376"/>
      <c r="H25" s="377"/>
    </row>
    <row r="26" spans="1:8" ht="12.75">
      <c r="A26" s="103" t="s">
        <v>18</v>
      </c>
      <c r="B26" s="58"/>
      <c r="C26" s="58"/>
      <c r="D26" s="58"/>
      <c r="E26" s="58"/>
      <c r="F26" s="58">
        <v>-450.56533378439275</v>
      </c>
      <c r="G26" s="58">
        <v>-215.40732823952217</v>
      </c>
      <c r="H26" s="58">
        <v>-799.1529250688804</v>
      </c>
    </row>
    <row r="27" spans="1:8" ht="12.75">
      <c r="A27" s="112" t="s">
        <v>0</v>
      </c>
      <c r="B27" s="70"/>
      <c r="C27" s="70"/>
      <c r="D27" s="70"/>
      <c r="E27" s="182"/>
      <c r="F27" s="182">
        <f>SUM(F24:F26)</f>
        <v>-1785.4859795192795</v>
      </c>
      <c r="G27" s="182">
        <f>SUM(G24:G26)</f>
        <v>751.0422421727312</v>
      </c>
      <c r="H27" s="182">
        <f>SUM(H24:H26)</f>
        <v>27825.889999863917</v>
      </c>
    </row>
    <row r="28" spans="1:8" ht="12.75">
      <c r="A28" s="265"/>
      <c r="B28" s="266"/>
      <c r="C28" s="266"/>
      <c r="D28" s="266"/>
      <c r="E28" s="267"/>
      <c r="F28" s="267"/>
      <c r="G28" s="267"/>
      <c r="H28" s="267"/>
    </row>
    <row r="29" spans="1:8" ht="15" customHeight="1">
      <c r="A29" s="372" t="s">
        <v>186</v>
      </c>
      <c r="B29" s="373"/>
      <c r="C29" s="373"/>
      <c r="D29" s="373"/>
      <c r="E29" s="373"/>
      <c r="F29" s="373"/>
      <c r="G29" s="373"/>
      <c r="H29" s="374"/>
    </row>
    <row r="30" spans="1:8" ht="12" customHeight="1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256</v>
      </c>
      <c r="H30" s="106" t="s">
        <v>261</v>
      </c>
    </row>
    <row r="31" spans="1:8" ht="12.75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832</v>
      </c>
      <c r="H31" s="164">
        <f>'1.3.Antal detailfonde'!H46</f>
        <v>834</v>
      </c>
    </row>
    <row r="32" spans="1:14" ht="14.25" customHeight="1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357</v>
      </c>
      <c r="H32" s="164">
        <v>357</v>
      </c>
      <c r="J32" s="8"/>
      <c r="K32" s="8"/>
      <c r="N32" s="217"/>
    </row>
    <row r="33" spans="1:15" ht="14.25" customHeight="1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141</v>
      </c>
      <c r="H33" s="164">
        <v>141</v>
      </c>
      <c r="N33" s="215"/>
      <c r="O33" s="213"/>
    </row>
    <row r="34" spans="1:15" ht="12.75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1330</v>
      </c>
      <c r="H34" s="114">
        <f>SUM(H31:H33)</f>
        <v>1332</v>
      </c>
      <c r="N34" s="216"/>
      <c r="O34" s="213"/>
    </row>
    <row r="35" spans="1:15" ht="12.75">
      <c r="A35" s="43"/>
      <c r="B35" s="43"/>
      <c r="C35" s="62"/>
      <c r="D35" s="62"/>
      <c r="E35" s="62"/>
      <c r="F35" s="62"/>
      <c r="G35" s="62"/>
      <c r="H35" s="62"/>
      <c r="O35" s="213"/>
    </row>
    <row r="36" spans="1:8" ht="15">
      <c r="A36" s="372" t="s">
        <v>172</v>
      </c>
      <c r="B36" s="373"/>
      <c r="C36" s="373"/>
      <c r="D36" s="373"/>
      <c r="E36" s="373"/>
      <c r="F36" s="373"/>
      <c r="G36" s="373"/>
      <c r="H36" s="374"/>
    </row>
    <row r="37" spans="1:8" ht="12.75">
      <c r="A37" s="95" t="s">
        <v>127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256</v>
      </c>
      <c r="H37" s="106" t="s">
        <v>261</v>
      </c>
    </row>
    <row r="38" spans="1:8" ht="12.75">
      <c r="A38" s="132" t="s">
        <v>214</v>
      </c>
      <c r="B38" s="58">
        <v>744104</v>
      </c>
      <c r="C38" s="164">
        <v>804981</v>
      </c>
      <c r="D38" s="164">
        <v>873204</v>
      </c>
      <c r="E38" s="164">
        <v>956880.1529043724</v>
      </c>
      <c r="F38" s="164">
        <v>933734.7413845424</v>
      </c>
      <c r="G38" s="164">
        <v>1028822.3130945226</v>
      </c>
      <c r="H38" s="108">
        <v>1042197.6371220109</v>
      </c>
    </row>
    <row r="39" spans="1:14" ht="12.75">
      <c r="A39" s="107" t="s">
        <v>210</v>
      </c>
      <c r="B39" s="58"/>
      <c r="C39" s="164"/>
      <c r="D39" s="164">
        <v>872600</v>
      </c>
      <c r="E39" s="164">
        <v>948372.5723444824</v>
      </c>
      <c r="F39" s="164">
        <v>912754.2504798193</v>
      </c>
      <c r="G39" s="164">
        <v>998960.8145514326</v>
      </c>
      <c r="H39" s="108">
        <v>1011379.7585068209</v>
      </c>
      <c r="K39" s="8"/>
      <c r="L39" s="8"/>
      <c r="N39" s="217"/>
    </row>
    <row r="40" spans="1:14" ht="12.75">
      <c r="A40" s="107" t="s">
        <v>211</v>
      </c>
      <c r="B40" s="58"/>
      <c r="C40" s="164"/>
      <c r="D40" s="164">
        <v>604</v>
      </c>
      <c r="E40" s="164">
        <v>8507.58055989</v>
      </c>
      <c r="F40" s="164">
        <v>20980.49090472318</v>
      </c>
      <c r="G40" s="164">
        <v>29861.49854309</v>
      </c>
      <c r="H40" s="108">
        <v>30817.87861519</v>
      </c>
      <c r="N40" s="215"/>
    </row>
    <row r="41" spans="1:14" ht="12.75">
      <c r="A41" s="132" t="s">
        <v>209</v>
      </c>
      <c r="B41" s="58">
        <v>970207</v>
      </c>
      <c r="C41" s="164">
        <v>1047926</v>
      </c>
      <c r="D41" s="164">
        <v>1100881</v>
      </c>
      <c r="E41" s="164">
        <v>1173776.00922571</v>
      </c>
      <c r="F41" s="164">
        <v>1109316.0306060116</v>
      </c>
      <c r="G41" s="164">
        <v>1238794.473418315</v>
      </c>
      <c r="H41" s="108">
        <v>1262432.6839351188</v>
      </c>
      <c r="N41" s="216"/>
    </row>
    <row r="42" spans="1:10" ht="12.75">
      <c r="A42" s="107" t="s">
        <v>179</v>
      </c>
      <c r="B42" s="58">
        <v>970004</v>
      </c>
      <c r="C42" s="164">
        <v>1047695</v>
      </c>
      <c r="D42" s="164">
        <v>1100646</v>
      </c>
      <c r="E42" s="164">
        <v>1173664.10767671</v>
      </c>
      <c r="F42" s="164">
        <v>1107160.2956218917</v>
      </c>
      <c r="G42" s="164">
        <v>1235239.362671315</v>
      </c>
      <c r="H42" s="108">
        <v>1258864.6734931187</v>
      </c>
      <c r="J42" s="8"/>
    </row>
    <row r="43" spans="1:8" ht="12.75">
      <c r="A43" s="107" t="s">
        <v>180</v>
      </c>
      <c r="B43" s="58">
        <v>203</v>
      </c>
      <c r="C43" s="164">
        <v>231</v>
      </c>
      <c r="D43" s="164">
        <v>235</v>
      </c>
      <c r="E43" s="164">
        <v>111.901549</v>
      </c>
      <c r="F43" s="164">
        <v>2155.73498412</v>
      </c>
      <c r="G43" s="164">
        <v>3555.110747</v>
      </c>
      <c r="H43" s="108">
        <v>3568.010442</v>
      </c>
    </row>
    <row r="44" spans="1:8" ht="12.75">
      <c r="A44" s="113" t="s">
        <v>0</v>
      </c>
      <c r="B44" s="114">
        <v>1714312</v>
      </c>
      <c r="C44" s="114">
        <v>1852908</v>
      </c>
      <c r="D44" s="114">
        <v>1974085</v>
      </c>
      <c r="E44" s="184" t="s">
        <v>228</v>
      </c>
      <c r="F44" s="184">
        <v>2040700.9143720083</v>
      </c>
      <c r="G44" s="184">
        <v>2267616.7865128377</v>
      </c>
      <c r="H44" s="184">
        <v>2304630.3210571297</v>
      </c>
    </row>
    <row r="45" spans="3:11" ht="12.75">
      <c r="C45" s="8"/>
      <c r="K45" s="217"/>
    </row>
    <row r="46" spans="7:9" ht="12.75">
      <c r="G46" s="8"/>
      <c r="H46" s="8"/>
      <c r="I46" s="8">
        <f>I38+I41</f>
        <v>0</v>
      </c>
    </row>
    <row r="47" spans="7:8" ht="12.75">
      <c r="G47" s="8"/>
      <c r="H47" s="8"/>
    </row>
    <row r="48" spans="7:8" ht="12.75">
      <c r="G48" s="8"/>
      <c r="H48" s="8"/>
    </row>
    <row r="49" ht="12.75">
      <c r="I49" s="1">
        <v>0</v>
      </c>
    </row>
    <row r="53" ht="12.75">
      <c r="G53" s="189"/>
    </row>
    <row r="58" ht="12.75">
      <c r="G58" s="189"/>
    </row>
    <row r="62" ht="12.75">
      <c r="I62" s="1">
        <v>0</v>
      </c>
    </row>
    <row r="63" ht="12.75">
      <c r="I63" s="1">
        <v>109</v>
      </c>
    </row>
    <row r="64" ht="12.75">
      <c r="I64" s="8">
        <v>2010</v>
      </c>
    </row>
    <row r="65" spans="8:9" ht="12.75">
      <c r="H65" s="8"/>
      <c r="I65" s="8">
        <v>940792</v>
      </c>
    </row>
    <row r="66" spans="8:9" ht="12.75">
      <c r="H66" s="8"/>
      <c r="I66" s="8">
        <v>1151652</v>
      </c>
    </row>
    <row r="67" spans="8:9" ht="12.75">
      <c r="H67" s="8"/>
      <c r="I67" s="8">
        <v>10077</v>
      </c>
    </row>
    <row r="68" spans="8:9" ht="12.75">
      <c r="H68" s="8"/>
      <c r="I68" s="8">
        <v>2104639</v>
      </c>
    </row>
  </sheetData>
  <sheetProtection/>
  <mergeCells count="7">
    <mergeCell ref="A1:H1"/>
    <mergeCell ref="A15:H15"/>
    <mergeCell ref="A29:H29"/>
    <mergeCell ref="A36:H36"/>
    <mergeCell ref="A8:H8"/>
    <mergeCell ref="A22:H22"/>
    <mergeCell ref="F25:H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5" zoomScaleNormal="85" zoomScalePageLayoutView="0" workbookViewId="0" topLeftCell="A1">
      <selection activeCell="N13" sqref="N13"/>
    </sheetView>
  </sheetViews>
  <sheetFormatPr defaultColWidth="11.421875" defaultRowHeight="12.75"/>
  <cols>
    <col min="1" max="1" width="42.421875" style="1" customWidth="1"/>
    <col min="2" max="2" width="14.7109375" style="1" customWidth="1"/>
    <col min="3" max="3" width="12.7109375" style="1" customWidth="1"/>
    <col min="4" max="4" width="14.28125" style="1" customWidth="1"/>
    <col min="5" max="5" width="14.00390625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1875" style="1" customWidth="1"/>
  </cols>
  <sheetData>
    <row r="1" spans="1:10" ht="21" customHeight="1">
      <c r="A1" s="328" t="s">
        <v>181</v>
      </c>
      <c r="B1" s="328"/>
      <c r="C1" s="328"/>
      <c r="D1" s="328"/>
      <c r="E1" s="328"/>
      <c r="F1" s="328"/>
      <c r="G1" s="328"/>
      <c r="H1" s="306"/>
      <c r="I1" s="307"/>
      <c r="J1" s="308"/>
    </row>
    <row r="2" spans="1:10" ht="21" customHeight="1">
      <c r="A2" s="332" t="s">
        <v>258</v>
      </c>
      <c r="B2" s="332"/>
      <c r="C2" s="332"/>
      <c r="D2" s="332"/>
      <c r="E2" s="332"/>
      <c r="F2" s="332"/>
      <c r="G2" s="333"/>
      <c r="H2" s="329" t="s">
        <v>252</v>
      </c>
      <c r="I2" s="330"/>
      <c r="J2" s="331"/>
    </row>
    <row r="3" spans="1:10" ht="12.75">
      <c r="A3" s="39" t="s">
        <v>129</v>
      </c>
      <c r="B3" s="42">
        <v>2015</v>
      </c>
      <c r="C3" s="42">
        <v>2016</v>
      </c>
      <c r="D3" s="42">
        <v>2017</v>
      </c>
      <c r="E3" s="42">
        <v>2018</v>
      </c>
      <c r="F3" s="175" t="s">
        <v>256</v>
      </c>
      <c r="G3" s="175" t="s">
        <v>261</v>
      </c>
      <c r="H3" s="222">
        <v>2018</v>
      </c>
      <c r="I3" s="175" t="s">
        <v>256</v>
      </c>
      <c r="J3" s="175" t="s">
        <v>261</v>
      </c>
    </row>
    <row r="4" spans="1:10" ht="12.75">
      <c r="A4" s="115" t="s">
        <v>31</v>
      </c>
      <c r="B4" s="116">
        <v>38064</v>
      </c>
      <c r="C4" s="116">
        <v>29649</v>
      </c>
      <c r="D4" s="116">
        <v>30344.76481074799</v>
      </c>
      <c r="E4" s="176">
        <v>25732.09658031999</v>
      </c>
      <c r="F4" s="176">
        <v>25951.57878979</v>
      </c>
      <c r="G4" s="176">
        <v>25897.42964675</v>
      </c>
      <c r="H4" s="223">
        <v>23694.74261242</v>
      </c>
      <c r="I4" s="176">
        <v>23089.78653072711</v>
      </c>
      <c r="J4" s="176">
        <v>22372.98722796595</v>
      </c>
    </row>
    <row r="5" spans="1:10" ht="12.75">
      <c r="A5" s="146" t="s">
        <v>193</v>
      </c>
      <c r="B5" s="147">
        <v>259</v>
      </c>
      <c r="C5" s="147">
        <v>204</v>
      </c>
      <c r="D5" s="147">
        <v>188.215952</v>
      </c>
      <c r="E5" s="147">
        <v>181.870373</v>
      </c>
      <c r="F5" s="147">
        <v>106.808384</v>
      </c>
      <c r="G5" s="147">
        <v>121.291062</v>
      </c>
      <c r="H5" s="224">
        <v>96.23646524</v>
      </c>
      <c r="I5" s="147">
        <v>106.8083837</v>
      </c>
      <c r="J5" s="147">
        <v>121.2910619</v>
      </c>
    </row>
    <row r="6" spans="1:10" ht="12.75">
      <c r="A6" s="47" t="s">
        <v>32</v>
      </c>
      <c r="B6" s="48">
        <v>0</v>
      </c>
      <c r="C6" s="48">
        <v>0</v>
      </c>
      <c r="D6" s="48">
        <v>0</v>
      </c>
      <c r="E6" s="177">
        <v>2055.08301212</v>
      </c>
      <c r="F6" s="177">
        <v>3532.106583</v>
      </c>
      <c r="G6" s="177">
        <v>3550.196675</v>
      </c>
      <c r="H6" s="224">
        <v>2054.979912</v>
      </c>
      <c r="I6" s="177">
        <v>3066.01633753373</v>
      </c>
      <c r="J6" s="177">
        <v>3082.34686439146</v>
      </c>
    </row>
    <row r="7" spans="1:10" ht="14.25" customHeight="1">
      <c r="A7" s="47" t="s">
        <v>50</v>
      </c>
      <c r="B7" s="48">
        <v>21357</v>
      </c>
      <c r="C7" s="48">
        <v>22933</v>
      </c>
      <c r="D7" s="48">
        <v>29504.067272901866</v>
      </c>
      <c r="E7" s="177">
        <v>29377.1961269413</v>
      </c>
      <c r="F7" s="177">
        <v>26784.24480229</v>
      </c>
      <c r="G7" s="177">
        <v>27224.16253738</v>
      </c>
      <c r="H7" s="224">
        <v>21478.27239315</v>
      </c>
      <c r="I7" s="177">
        <v>18867.368972889722</v>
      </c>
      <c r="J7" s="177">
        <v>19103.68464712369</v>
      </c>
    </row>
    <row r="8" spans="1:10" ht="13.5" customHeight="1">
      <c r="A8" s="47" t="s">
        <v>33</v>
      </c>
      <c r="B8" s="48">
        <v>1169</v>
      </c>
      <c r="C8" s="48">
        <v>977</v>
      </c>
      <c r="D8" s="48">
        <v>1169.0174145</v>
      </c>
      <c r="E8" s="177">
        <v>693.9191651</v>
      </c>
      <c r="F8" s="177">
        <v>623.34982879</v>
      </c>
      <c r="G8" s="177">
        <v>609.1450545</v>
      </c>
      <c r="H8" s="224">
        <v>693.9191653</v>
      </c>
      <c r="I8" s="177">
        <v>622.24119699</v>
      </c>
      <c r="J8" s="177">
        <v>609.14505458</v>
      </c>
    </row>
    <row r="9" spans="1:10" ht="12.75" customHeight="1">
      <c r="A9" s="47" t="s">
        <v>34</v>
      </c>
      <c r="B9" s="48">
        <v>27996</v>
      </c>
      <c r="C9" s="48">
        <v>25587</v>
      </c>
      <c r="D9" s="48">
        <v>31017.851568010057</v>
      </c>
      <c r="E9" s="177">
        <v>24581.794160739042</v>
      </c>
      <c r="F9" s="177">
        <v>22240.02443178216</v>
      </c>
      <c r="G9" s="177">
        <v>22489.784117625913</v>
      </c>
      <c r="H9" s="224">
        <v>21626.642323707227</v>
      </c>
      <c r="I9" s="177">
        <v>19874.187106509824</v>
      </c>
      <c r="J9" s="177">
        <v>19963.884787544</v>
      </c>
    </row>
    <row r="10" spans="1:10" ht="12.75">
      <c r="A10" s="47" t="s">
        <v>35</v>
      </c>
      <c r="B10" s="48">
        <v>8943</v>
      </c>
      <c r="C10" s="48">
        <v>9615</v>
      </c>
      <c r="D10" s="48">
        <v>11695.86587765889</v>
      </c>
      <c r="E10" s="177">
        <v>9116.05790460464</v>
      </c>
      <c r="F10" s="177">
        <v>8642.43413555</v>
      </c>
      <c r="G10" s="177">
        <v>8656.4064469</v>
      </c>
      <c r="H10" s="224">
        <v>8447.34056347</v>
      </c>
      <c r="I10" s="177">
        <v>8089.864124022642</v>
      </c>
      <c r="J10" s="177">
        <v>6531.645870366617</v>
      </c>
    </row>
    <row r="11" spans="1:10" ht="12.75">
      <c r="A11" s="47" t="s">
        <v>36</v>
      </c>
      <c r="B11" s="48">
        <v>165518</v>
      </c>
      <c r="C11" s="48">
        <v>190274</v>
      </c>
      <c r="D11" s="48">
        <f>204626.870769999</f>
        <v>204626.870769999</v>
      </c>
      <c r="E11" s="177">
        <v>192922.02620106883</v>
      </c>
      <c r="F11" s="177">
        <v>233489.57536753864</v>
      </c>
      <c r="G11" s="177">
        <v>238775.772537784</v>
      </c>
      <c r="H11" s="224">
        <v>166888.7604361561</v>
      </c>
      <c r="I11" s="177">
        <v>188302.63493163107</v>
      </c>
      <c r="J11" s="177">
        <v>188046.0031848217</v>
      </c>
    </row>
    <row r="12" spans="1:10" ht="12.75">
      <c r="A12" s="47" t="s">
        <v>37</v>
      </c>
      <c r="B12" s="48">
        <v>1251</v>
      </c>
      <c r="C12" s="48">
        <v>762</v>
      </c>
      <c r="D12" s="48">
        <v>965.7834534</v>
      </c>
      <c r="E12" s="177">
        <v>771.9894709</v>
      </c>
      <c r="F12" s="177">
        <v>816.6324657</v>
      </c>
      <c r="G12" s="177">
        <v>809.1326899</v>
      </c>
      <c r="H12" s="224">
        <v>771.9894709</v>
      </c>
      <c r="I12" s="177">
        <v>816.63246565</v>
      </c>
      <c r="J12" s="177">
        <v>809.1326899</v>
      </c>
    </row>
    <row r="13" spans="1:10" ht="12.75">
      <c r="A13" s="47" t="s">
        <v>51</v>
      </c>
      <c r="B13" s="48">
        <v>1210</v>
      </c>
      <c r="C13" s="48">
        <v>788</v>
      </c>
      <c r="D13" s="48">
        <v>1080.524076</v>
      </c>
      <c r="E13" s="177">
        <v>1090.151262</v>
      </c>
      <c r="F13" s="177">
        <v>1292.576695</v>
      </c>
      <c r="G13" s="177">
        <v>1371.15171</v>
      </c>
      <c r="H13" s="224">
        <v>1090.151262</v>
      </c>
      <c r="I13" s="177">
        <v>1292.57669519</v>
      </c>
      <c r="J13" s="177">
        <v>1371.15171</v>
      </c>
    </row>
    <row r="14" spans="1:10" ht="12.75">
      <c r="A14" s="47" t="s">
        <v>38</v>
      </c>
      <c r="B14" s="48">
        <v>4890</v>
      </c>
      <c r="C14" s="48">
        <v>4788</v>
      </c>
      <c r="D14" s="48">
        <v>5744.7136534277</v>
      </c>
      <c r="E14" s="177">
        <v>4570.1298372221</v>
      </c>
      <c r="F14" s="177">
        <v>3249.29600159</v>
      </c>
      <c r="G14" s="177">
        <v>3326.11437807</v>
      </c>
      <c r="H14" s="224">
        <v>2657.20980316</v>
      </c>
      <c r="I14" s="177">
        <v>2290.116365621366</v>
      </c>
      <c r="J14" s="177">
        <v>2344.0942958129845</v>
      </c>
    </row>
    <row r="15" spans="1:10" ht="12.75">
      <c r="A15" s="47" t="s">
        <v>39</v>
      </c>
      <c r="B15" s="48">
        <v>1302</v>
      </c>
      <c r="C15" s="48">
        <v>979</v>
      </c>
      <c r="D15" s="48">
        <v>1028.0822926</v>
      </c>
      <c r="E15" s="177">
        <v>760.135231</v>
      </c>
      <c r="F15" s="177">
        <v>733.2221571</v>
      </c>
      <c r="G15" s="177">
        <v>737.0918597</v>
      </c>
      <c r="H15" s="224">
        <v>760.135231</v>
      </c>
      <c r="I15" s="177">
        <v>733.22215708</v>
      </c>
      <c r="J15" s="177">
        <v>737.09185971</v>
      </c>
    </row>
    <row r="16" spans="1:10" ht="12.75">
      <c r="A16" s="47" t="s">
        <v>40</v>
      </c>
      <c r="B16" s="48">
        <v>298</v>
      </c>
      <c r="C16" s="48">
        <v>321</v>
      </c>
      <c r="D16" s="48">
        <v>920.3168834</v>
      </c>
      <c r="E16" s="177">
        <v>520.2333428</v>
      </c>
      <c r="F16" s="177">
        <v>654.3467641</v>
      </c>
      <c r="G16" s="177">
        <v>678.3124877</v>
      </c>
      <c r="H16" s="224">
        <v>520.2333428</v>
      </c>
      <c r="I16" s="177">
        <v>654.34676408</v>
      </c>
      <c r="J16" s="177">
        <v>678.3124877</v>
      </c>
    </row>
    <row r="17" spans="1:10" ht="12.75">
      <c r="A17" s="47" t="s">
        <v>41</v>
      </c>
      <c r="B17" s="48">
        <v>489</v>
      </c>
      <c r="C17" s="48">
        <v>478</v>
      </c>
      <c r="D17" s="48">
        <v>451.30888898</v>
      </c>
      <c r="E17" s="177">
        <v>321.82317397</v>
      </c>
      <c r="F17" s="177">
        <v>183.4067365</v>
      </c>
      <c r="G17" s="177">
        <v>182.7689021</v>
      </c>
      <c r="H17" s="224">
        <v>321.82317397</v>
      </c>
      <c r="I17" s="177">
        <v>183.40673647</v>
      </c>
      <c r="J17" s="177">
        <v>182.76890205</v>
      </c>
    </row>
    <row r="18" spans="1:10" ht="12.75">
      <c r="A18" s="47" t="s">
        <v>42</v>
      </c>
      <c r="B18" s="48">
        <v>28170</v>
      </c>
      <c r="C18" s="48">
        <v>29912</v>
      </c>
      <c r="D18" s="48">
        <v>24114.326049493822</v>
      </c>
      <c r="E18" s="177">
        <v>22244.18400500167</v>
      </c>
      <c r="F18" s="177">
        <v>21220.14896441332</v>
      </c>
      <c r="G18" s="177">
        <v>21996.562716357916</v>
      </c>
      <c r="H18" s="224">
        <v>17718.04705810046</v>
      </c>
      <c r="I18" s="177">
        <v>18304.256406832475</v>
      </c>
      <c r="J18" s="177">
        <v>18936.081694699056</v>
      </c>
    </row>
    <row r="19" spans="1:10" ht="13.5" customHeight="1">
      <c r="A19" s="47" t="s">
        <v>43</v>
      </c>
      <c r="B19" s="48">
        <v>2026</v>
      </c>
      <c r="C19" s="48">
        <v>1731</v>
      </c>
      <c r="D19" s="48">
        <v>1085.98413652036</v>
      </c>
      <c r="E19" s="177">
        <v>797.6611789047</v>
      </c>
      <c r="F19" s="177">
        <v>659.8259631</v>
      </c>
      <c r="G19" s="177">
        <v>648.3530823</v>
      </c>
      <c r="H19" s="224">
        <v>796.77982922</v>
      </c>
      <c r="I19" s="177">
        <v>658.132384650179</v>
      </c>
      <c r="J19" s="177">
        <v>646.647089213423</v>
      </c>
    </row>
    <row r="20" spans="1:10" ht="13.5" customHeight="1">
      <c r="A20" s="47" t="s">
        <v>44</v>
      </c>
      <c r="B20" s="48">
        <v>2206</v>
      </c>
      <c r="C20" s="48">
        <v>1704</v>
      </c>
      <c r="D20" s="48">
        <v>1839.18310107</v>
      </c>
      <c r="E20" s="177">
        <v>1196.74128245</v>
      </c>
      <c r="F20" s="177">
        <v>484.4006282</v>
      </c>
      <c r="G20" s="177">
        <v>473.2725746</v>
      </c>
      <c r="H20" s="224">
        <v>1196.74128245</v>
      </c>
      <c r="I20" s="177">
        <v>484.40062823</v>
      </c>
      <c r="J20" s="177">
        <v>473.27257459</v>
      </c>
    </row>
    <row r="21" spans="1:10" ht="12.75">
      <c r="A21" s="47" t="s">
        <v>45</v>
      </c>
      <c r="B21" s="48">
        <v>880</v>
      </c>
      <c r="C21" s="48">
        <v>777</v>
      </c>
      <c r="D21" s="48">
        <v>701.90005189</v>
      </c>
      <c r="E21" s="177">
        <v>469.05413435</v>
      </c>
      <c r="F21" s="177">
        <v>482.17706645</v>
      </c>
      <c r="G21" s="177">
        <v>484.51998893</v>
      </c>
      <c r="H21" s="224">
        <v>469.05413435</v>
      </c>
      <c r="I21" s="177">
        <v>482.17706647</v>
      </c>
      <c r="J21" s="177">
        <v>484.51998893</v>
      </c>
    </row>
    <row r="22" spans="1:10" ht="12.75">
      <c r="A22" s="47" t="s">
        <v>162</v>
      </c>
      <c r="B22" s="48">
        <v>3851</v>
      </c>
      <c r="C22" s="48">
        <v>5340</v>
      </c>
      <c r="D22" s="48">
        <v>7707.78846830624</v>
      </c>
      <c r="E22" s="177">
        <v>18916.19626892899</v>
      </c>
      <c r="F22" s="177">
        <v>23380.41787361</v>
      </c>
      <c r="G22" s="177">
        <v>24120.32662265</v>
      </c>
      <c r="H22" s="224">
        <v>18779.37926403</v>
      </c>
      <c r="I22" s="177">
        <v>23320.45987177201</v>
      </c>
      <c r="J22" s="177">
        <v>23804.375232536164</v>
      </c>
    </row>
    <row r="23" spans="1:10" ht="14.25" customHeight="1">
      <c r="A23" s="49" t="s">
        <v>20</v>
      </c>
      <c r="B23" s="44">
        <v>271815</v>
      </c>
      <c r="C23" s="44">
        <v>297170</v>
      </c>
      <c r="D23" s="44">
        <v>323841.79991015844</v>
      </c>
      <c r="E23" s="44">
        <v>310586.2461311013</v>
      </c>
      <c r="F23" s="44">
        <v>348574.99484871404</v>
      </c>
      <c r="G23" s="44">
        <v>356254.3654434979</v>
      </c>
      <c r="H23" s="225">
        <v>266367.6951110038</v>
      </c>
      <c r="I23" s="44">
        <v>288148.848595323</v>
      </c>
      <c r="J23" s="44">
        <v>287925.4499958691</v>
      </c>
    </row>
    <row r="24" spans="1:10" ht="12.75">
      <c r="A24" s="47" t="s">
        <v>62</v>
      </c>
      <c r="B24" s="48">
        <v>34637</v>
      </c>
      <c r="C24" s="48">
        <v>36903</v>
      </c>
      <c r="D24" s="48">
        <v>46594.27012367012</v>
      </c>
      <c r="E24" s="177">
        <v>50509.25810521846</v>
      </c>
      <c r="F24" s="177">
        <v>51655.37679262</v>
      </c>
      <c r="G24" s="177">
        <v>50471.21702812</v>
      </c>
      <c r="H24" s="224">
        <v>48560.44658095</v>
      </c>
      <c r="I24" s="177">
        <v>49339.41250367044</v>
      </c>
      <c r="J24" s="177">
        <v>48133.000041170104</v>
      </c>
    </row>
    <row r="25" spans="1:10" ht="12.75">
      <c r="A25" s="47" t="s">
        <v>63</v>
      </c>
      <c r="B25" s="48">
        <v>34881</v>
      </c>
      <c r="C25" s="48">
        <v>40682</v>
      </c>
      <c r="D25" s="48">
        <v>45263.04547422814</v>
      </c>
      <c r="E25" s="177">
        <v>47776.8623135759</v>
      </c>
      <c r="F25" s="177">
        <v>48409.64307604</v>
      </c>
      <c r="G25" s="177">
        <v>48962.7984869</v>
      </c>
      <c r="H25" s="224">
        <v>34083.91134423</v>
      </c>
      <c r="I25" s="177">
        <v>32675.7001098016</v>
      </c>
      <c r="J25" s="177">
        <v>32960.05098654305</v>
      </c>
    </row>
    <row r="26" spans="1:10" ht="12.75">
      <c r="A26" s="47" t="s">
        <v>64</v>
      </c>
      <c r="B26" s="48">
        <v>86462</v>
      </c>
      <c r="C26" s="48">
        <v>95515</v>
      </c>
      <c r="D26" s="48">
        <v>108231.8939615154</v>
      </c>
      <c r="E26" s="177">
        <v>100314.4378403381</v>
      </c>
      <c r="F26" s="177">
        <v>112741.1726786</v>
      </c>
      <c r="G26" s="177">
        <v>113622.6787898</v>
      </c>
      <c r="H26" s="224">
        <v>97263.39961373</v>
      </c>
      <c r="I26" s="177">
        <v>106411.93602437193</v>
      </c>
      <c r="J26" s="177">
        <v>107276.30206137589</v>
      </c>
    </row>
    <row r="27" spans="1:10" ht="12.75">
      <c r="A27" s="47" t="s">
        <v>244</v>
      </c>
      <c r="B27" s="48">
        <v>148</v>
      </c>
      <c r="C27" s="48">
        <v>131</v>
      </c>
      <c r="D27" s="48">
        <v>127.7118979</v>
      </c>
      <c r="E27" s="177">
        <v>127.4289196</v>
      </c>
      <c r="F27" s="177">
        <v>128.5522026</v>
      </c>
      <c r="G27" s="177">
        <v>130.9381867</v>
      </c>
      <c r="H27" s="224">
        <v>127.4289196</v>
      </c>
      <c r="I27" s="177">
        <v>128.55220261</v>
      </c>
      <c r="J27" s="177">
        <v>130.9381867</v>
      </c>
    </row>
    <row r="28" spans="1:10" ht="12.75">
      <c r="A28" s="49" t="s">
        <v>21</v>
      </c>
      <c r="B28" s="44">
        <v>156128</v>
      </c>
      <c r="C28" s="44">
        <v>173231</v>
      </c>
      <c r="D28" s="44">
        <v>200216.92145731367</v>
      </c>
      <c r="E28" s="44">
        <v>198727.98717873247</v>
      </c>
      <c r="F28" s="44">
        <v>212934.74474986002</v>
      </c>
      <c r="G28" s="44">
        <v>213187.63249152</v>
      </c>
      <c r="H28" s="225">
        <v>180035.18645851</v>
      </c>
      <c r="I28" s="44">
        <v>188555.600840454</v>
      </c>
      <c r="J28" s="44">
        <v>188500.29127578903</v>
      </c>
    </row>
    <row r="29" spans="1:10" ht="12.75">
      <c r="A29" s="47" t="s">
        <v>239</v>
      </c>
      <c r="B29" s="48">
        <v>30246</v>
      </c>
      <c r="C29" s="48">
        <v>30829</v>
      </c>
      <c r="D29" s="48">
        <v>23298.093128745684</v>
      </c>
      <c r="E29" s="177">
        <v>25763.96354562943</v>
      </c>
      <c r="F29" s="177">
        <v>28630.977381238383</v>
      </c>
      <c r="G29" s="177">
        <v>29364.726245321024</v>
      </c>
      <c r="H29" s="224">
        <v>24876.391152486343</v>
      </c>
      <c r="I29" s="177">
        <v>27363.69791431051</v>
      </c>
      <c r="J29" s="177">
        <v>27914.202945585956</v>
      </c>
    </row>
    <row r="30" spans="1:10" ht="12.75">
      <c r="A30" s="47" t="s">
        <v>240</v>
      </c>
      <c r="B30" s="48">
        <v>52020</v>
      </c>
      <c r="C30" s="48">
        <v>53331</v>
      </c>
      <c r="D30" s="48">
        <v>43164.183102371724</v>
      </c>
      <c r="E30" s="177">
        <v>34062.9301170843</v>
      </c>
      <c r="F30" s="177">
        <v>41751.098475511346</v>
      </c>
      <c r="G30" s="177">
        <v>41801.96930597634</v>
      </c>
      <c r="H30" s="224">
        <v>28687.974877395758</v>
      </c>
      <c r="I30" s="177">
        <v>34636.308807635134</v>
      </c>
      <c r="J30" s="177">
        <v>34606.23006807015</v>
      </c>
    </row>
    <row r="31" spans="1:10" ht="12.75">
      <c r="A31" s="47" t="s">
        <v>241</v>
      </c>
      <c r="B31" s="48">
        <v>46143</v>
      </c>
      <c r="C31" s="48">
        <v>57813</v>
      </c>
      <c r="D31" s="48">
        <v>51541.870431773845</v>
      </c>
      <c r="E31" s="177">
        <v>55294.96570835137</v>
      </c>
      <c r="F31" s="177">
        <v>60236.260822452175</v>
      </c>
      <c r="G31" s="177">
        <v>61529.68744714708</v>
      </c>
      <c r="H31" s="224">
        <v>45383.59851081059</v>
      </c>
      <c r="I31" s="177">
        <v>48383.122575450965</v>
      </c>
      <c r="J31" s="177">
        <v>49549.390262184446</v>
      </c>
    </row>
    <row r="32" spans="1:10" ht="12.75">
      <c r="A32" s="47" t="s">
        <v>242</v>
      </c>
      <c r="B32" s="48">
        <v>63213</v>
      </c>
      <c r="C32" s="48">
        <v>65579</v>
      </c>
      <c r="D32" s="48">
        <v>63514.00856449</v>
      </c>
      <c r="E32" s="177">
        <v>57427.22997371</v>
      </c>
      <c r="F32" s="177">
        <v>63675.04379055</v>
      </c>
      <c r="G32" s="177">
        <v>64081.1147273</v>
      </c>
      <c r="H32" s="224">
        <v>53311.75002372</v>
      </c>
      <c r="I32" s="177">
        <v>59705.55336299</v>
      </c>
      <c r="J32" s="177">
        <v>60010.23968378</v>
      </c>
    </row>
    <row r="33" spans="1:10" ht="12.75">
      <c r="A33" s="47" t="s">
        <v>243</v>
      </c>
      <c r="B33" s="48">
        <v>5929</v>
      </c>
      <c r="C33" s="48">
        <v>5976</v>
      </c>
      <c r="D33" s="48">
        <v>6618.89767531601</v>
      </c>
      <c r="E33" s="177">
        <v>5390.87020347018</v>
      </c>
      <c r="F33" s="177">
        <v>5051.90710739</v>
      </c>
      <c r="G33" s="177">
        <v>5082.68889002</v>
      </c>
      <c r="H33" s="224">
        <v>4626.2834227</v>
      </c>
      <c r="I33" s="177">
        <v>4459.316755709918</v>
      </c>
      <c r="J33" s="177">
        <v>4484.161872217064</v>
      </c>
    </row>
    <row r="34" spans="1:10" ht="12.75">
      <c r="A34" s="47" t="s">
        <v>245</v>
      </c>
      <c r="B34" s="48">
        <v>2447</v>
      </c>
      <c r="C34" s="48">
        <v>3788</v>
      </c>
      <c r="D34" s="48">
        <v>4453.26627362</v>
      </c>
      <c r="E34" s="177">
        <v>11545.9580645</v>
      </c>
      <c r="F34" s="177">
        <v>12630.78047599</v>
      </c>
      <c r="G34" s="177">
        <v>12924.73452857</v>
      </c>
      <c r="H34" s="224">
        <v>10141.40329795</v>
      </c>
      <c r="I34" s="177">
        <v>11112.03165049</v>
      </c>
      <c r="J34" s="177">
        <v>11398.79313615</v>
      </c>
    </row>
    <row r="35" spans="1:10" ht="14.25" customHeight="1">
      <c r="A35" s="49" t="s">
        <v>22</v>
      </c>
      <c r="B35" s="44">
        <v>199998</v>
      </c>
      <c r="C35" s="44">
        <v>217316</v>
      </c>
      <c r="D35" s="44">
        <v>192590.31917631725</v>
      </c>
      <c r="E35" s="44">
        <v>189485.91761274528</v>
      </c>
      <c r="F35" s="44">
        <v>211976.0680531319</v>
      </c>
      <c r="G35" s="44">
        <v>214784.92114433445</v>
      </c>
      <c r="H35" s="225">
        <v>167027.4012850627</v>
      </c>
      <c r="I35" s="44">
        <v>185660.03106658653</v>
      </c>
      <c r="J35" s="44">
        <v>187963.0179679876</v>
      </c>
    </row>
    <row r="36" spans="1:10" ht="12" customHeight="1">
      <c r="A36" s="50" t="s">
        <v>49</v>
      </c>
      <c r="B36" s="45">
        <v>320</v>
      </c>
      <c r="C36" s="45">
        <v>323</v>
      </c>
      <c r="D36" s="45">
        <v>271.805767</v>
      </c>
      <c r="E36" s="178">
        <v>246.085367</v>
      </c>
      <c r="F36" s="178">
        <v>248.628907</v>
      </c>
      <c r="G36" s="178">
        <v>248.634148</v>
      </c>
      <c r="H36" s="223">
        <v>246.0853669</v>
      </c>
      <c r="I36" s="178">
        <v>248.6289066</v>
      </c>
      <c r="J36" s="178">
        <v>248.6341481</v>
      </c>
    </row>
    <row r="37" spans="1:10" ht="12.75">
      <c r="A37" s="51" t="s">
        <v>147</v>
      </c>
      <c r="B37" s="45">
        <v>243</v>
      </c>
      <c r="C37" s="45">
        <v>561</v>
      </c>
      <c r="D37" s="45">
        <v>8656.45348735</v>
      </c>
      <c r="E37" s="178">
        <v>8707.770646</v>
      </c>
      <c r="F37" s="178">
        <v>8990.53012729</v>
      </c>
      <c r="G37" s="178">
        <v>9092.9093393</v>
      </c>
      <c r="H37" s="223">
        <v>8186.29354096</v>
      </c>
      <c r="I37" s="178">
        <v>8480.33657834</v>
      </c>
      <c r="J37" s="178">
        <v>8581.38454058</v>
      </c>
    </row>
    <row r="38" spans="1:10" ht="12" customHeight="1">
      <c r="A38" s="149" t="s">
        <v>231</v>
      </c>
      <c r="B38" s="48"/>
      <c r="C38" s="48"/>
      <c r="D38" s="48"/>
      <c r="E38" s="177">
        <v>67232.57621432522</v>
      </c>
      <c r="F38" s="177">
        <v>78066.33813323</v>
      </c>
      <c r="G38" s="177">
        <v>79989.74377626841</v>
      </c>
      <c r="H38" s="224">
        <v>62776.16375491</v>
      </c>
      <c r="I38" s="177">
        <v>72730.91597327446</v>
      </c>
      <c r="J38" s="177">
        <v>74429.09935594918</v>
      </c>
    </row>
    <row r="39" spans="1:10" ht="12" customHeight="1">
      <c r="A39" s="149" t="s">
        <v>232</v>
      </c>
      <c r="B39" s="48"/>
      <c r="C39" s="48"/>
      <c r="D39" s="48"/>
      <c r="E39" s="177">
        <v>14572.51959009511</v>
      </c>
      <c r="F39" s="177">
        <v>15596.61569954</v>
      </c>
      <c r="G39" s="177">
        <v>15856.50365486</v>
      </c>
      <c r="H39" s="224">
        <v>12502.28363277</v>
      </c>
      <c r="I39" s="177">
        <v>13360.583867734158</v>
      </c>
      <c r="J39" s="177">
        <v>13552.256456110343</v>
      </c>
    </row>
    <row r="40" spans="1:10" ht="12" customHeight="1">
      <c r="A40" s="149" t="s">
        <v>233</v>
      </c>
      <c r="B40" s="48"/>
      <c r="C40" s="48"/>
      <c r="D40" s="48"/>
      <c r="E40" s="177">
        <v>12642.19090201714</v>
      </c>
      <c r="F40" s="177">
        <v>14910.41550016</v>
      </c>
      <c r="G40" s="177">
        <v>15228.7830406</v>
      </c>
      <c r="H40" s="224">
        <v>12637.98420722</v>
      </c>
      <c r="I40" s="177">
        <v>14908.911379175846</v>
      </c>
      <c r="J40" s="177">
        <v>15227.260509058264</v>
      </c>
    </row>
    <row r="41" spans="1:10" ht="12" customHeight="1">
      <c r="A41" s="149" t="s">
        <v>234</v>
      </c>
      <c r="B41" s="48"/>
      <c r="C41" s="48"/>
      <c r="D41" s="48"/>
      <c r="E41" s="177">
        <v>33759.74968467688</v>
      </c>
      <c r="F41" s="177">
        <v>39093.23197698</v>
      </c>
      <c r="G41" s="177">
        <v>39718.01453675</v>
      </c>
      <c r="H41" s="224">
        <v>33755.80637526</v>
      </c>
      <c r="I41" s="177">
        <v>39091.77283278903</v>
      </c>
      <c r="J41" s="177">
        <v>39716.554755650664</v>
      </c>
    </row>
    <row r="42" spans="1:10" ht="12" customHeight="1">
      <c r="A42" s="51" t="s">
        <v>53</v>
      </c>
      <c r="B42" s="45">
        <v>56701</v>
      </c>
      <c r="C42" s="45">
        <v>72036</v>
      </c>
      <c r="D42" s="45">
        <v>114634.05948210231</v>
      </c>
      <c r="E42" s="178">
        <v>128207.03639111435</v>
      </c>
      <c r="F42" s="178">
        <v>147666.60130991</v>
      </c>
      <c r="G42" s="178">
        <v>150793.04500847842</v>
      </c>
      <c r="H42" s="223">
        <v>121672.23797016</v>
      </c>
      <c r="I42" s="178">
        <v>140092.1840529735</v>
      </c>
      <c r="J42" s="178">
        <v>142925.17107676843</v>
      </c>
    </row>
    <row r="43" spans="1:10" ht="12.75">
      <c r="A43" s="51" t="s">
        <v>160</v>
      </c>
      <c r="B43" s="45">
        <v>10038</v>
      </c>
      <c r="C43" s="45">
        <v>12300</v>
      </c>
      <c r="D43" s="45">
        <v>23732.3398257056</v>
      </c>
      <c r="E43" s="178">
        <v>34901.2201602</v>
      </c>
      <c r="F43" s="178">
        <v>39048.81596645</v>
      </c>
      <c r="G43" s="178">
        <v>39739.9569601</v>
      </c>
      <c r="H43" s="223">
        <v>21006.60100495</v>
      </c>
      <c r="I43" s="178">
        <v>23485.69180852</v>
      </c>
      <c r="J43" s="178">
        <v>23870.72405833</v>
      </c>
    </row>
    <row r="44" spans="1:10" ht="12.75">
      <c r="A44" s="51" t="s">
        <v>161</v>
      </c>
      <c r="B44" s="45">
        <v>5890</v>
      </c>
      <c r="C44" s="45">
        <v>6307</v>
      </c>
      <c r="D44" s="45">
        <v>2060.98324071434</v>
      </c>
      <c r="E44" s="178">
        <v>1277.41357438043</v>
      </c>
      <c r="F44" s="178">
        <v>1532.78473685</v>
      </c>
      <c r="G44" s="178">
        <v>1532.8001835</v>
      </c>
      <c r="H44" s="223">
        <v>1275.02726503</v>
      </c>
      <c r="I44" s="178">
        <v>1532.7847369475721</v>
      </c>
      <c r="J44" s="178">
        <v>1532.8001837028633</v>
      </c>
    </row>
    <row r="45" spans="1:10" ht="12.75">
      <c r="A45" s="51" t="s">
        <v>158</v>
      </c>
      <c r="B45" s="45">
        <v>11631</v>
      </c>
      <c r="C45" s="45">
        <v>13388</v>
      </c>
      <c r="D45" s="45">
        <v>17697.9984872</v>
      </c>
      <c r="E45" s="178">
        <v>19901.87608785</v>
      </c>
      <c r="F45" s="178">
        <v>23916.57429497</v>
      </c>
      <c r="G45" s="178">
        <v>24491.6002266</v>
      </c>
      <c r="H45" s="223">
        <v>19719.25850753</v>
      </c>
      <c r="I45" s="178">
        <v>23682.67712263</v>
      </c>
      <c r="J45" s="178">
        <v>24258.11880888</v>
      </c>
    </row>
    <row r="46" spans="1:10" ht="12.75">
      <c r="A46" s="127" t="s">
        <v>171</v>
      </c>
      <c r="B46" s="128">
        <v>187</v>
      </c>
      <c r="C46" s="128">
        <v>189</v>
      </c>
      <c r="D46" s="128">
        <v>68.460249</v>
      </c>
      <c r="E46" s="179">
        <v>54.110585</v>
      </c>
      <c r="F46" s="179">
        <v>55.715108</v>
      </c>
      <c r="G46" s="179">
        <v>55.655808</v>
      </c>
      <c r="H46" s="226">
        <v>54.11058496</v>
      </c>
      <c r="I46" s="179">
        <v>55.7151079</v>
      </c>
      <c r="J46" s="179">
        <v>55.65580762</v>
      </c>
    </row>
    <row r="47" spans="1:10" ht="12.75">
      <c r="A47" s="74" t="s">
        <v>141</v>
      </c>
      <c r="B47" s="46">
        <v>751014.99022373</v>
      </c>
      <c r="C47" s="46">
        <v>822468.3322289229</v>
      </c>
      <c r="D47" s="46">
        <v>914115.9058936096</v>
      </c>
      <c r="E47" s="180">
        <v>917820.1377292324</v>
      </c>
      <c r="F47" s="180">
        <v>1020897.036891966</v>
      </c>
      <c r="G47" s="180">
        <v>1036078.9504000808</v>
      </c>
      <c r="H47" s="227">
        <v>809284.6397074863</v>
      </c>
      <c r="I47" s="180">
        <v>883032.2853470016</v>
      </c>
      <c r="J47" s="180">
        <v>895065.3578780827</v>
      </c>
    </row>
    <row r="48" spans="1:10" ht="12.75" customHeight="1" thickBot="1">
      <c r="A48" s="2" t="s">
        <v>253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ht="12.75">
      <c r="A49" s="31" t="s">
        <v>221</v>
      </c>
      <c r="B49" s="32"/>
      <c r="C49" s="32"/>
      <c r="D49" s="32"/>
      <c r="E49" s="8"/>
      <c r="F49" s="8"/>
      <c r="G49" s="8"/>
      <c r="H49" s="8"/>
      <c r="I49" s="8"/>
      <c r="J49" s="8"/>
    </row>
    <row r="51" spans="6:7" ht="12.75">
      <c r="F51" s="145"/>
      <c r="G51" s="145"/>
    </row>
    <row r="52" spans="5:7" ht="12.75">
      <c r="E52" s="8"/>
      <c r="F52" s="207" t="s">
        <v>235</v>
      </c>
      <c r="G52" s="8"/>
    </row>
  </sheetData>
  <sheetProtection/>
  <mergeCells count="3">
    <mergeCell ref="A1:G1"/>
    <mergeCell ref="H2:J2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="85" zoomScaleNormal="85" zoomScalePageLayoutView="0" workbookViewId="0" topLeftCell="A1">
      <selection activeCell="M44" sqref="M44"/>
    </sheetView>
  </sheetViews>
  <sheetFormatPr defaultColWidth="11.421875" defaultRowHeight="12.75"/>
  <cols>
    <col min="1" max="1" width="35.421875" style="1" customWidth="1"/>
    <col min="2" max="2" width="11.57421875" style="1" customWidth="1"/>
    <col min="3" max="3" width="11.7109375" style="1" customWidth="1"/>
    <col min="4" max="4" width="11.28125" style="29" customWidth="1"/>
    <col min="5" max="5" width="12.28125" style="0" customWidth="1"/>
    <col min="6" max="6" width="10.7109375" style="0" customWidth="1"/>
    <col min="7" max="7" width="12.00390625" style="0" customWidth="1"/>
    <col min="8" max="8" width="11.7109375" style="0" customWidth="1"/>
    <col min="9" max="9" width="8.57421875" style="159" customWidth="1"/>
    <col min="10" max="10" width="8.57421875" style="228" customWidth="1"/>
    <col min="11" max="11" width="11.57421875" style="228" customWidth="1"/>
    <col min="12" max="16384" width="11.421875" style="1" customWidth="1"/>
  </cols>
  <sheetData>
    <row r="1" spans="1:11" ht="24" customHeight="1">
      <c r="A1" s="328" t="s">
        <v>182</v>
      </c>
      <c r="B1" s="328"/>
      <c r="C1" s="328"/>
      <c r="D1" s="328"/>
      <c r="E1" s="328"/>
      <c r="F1" s="328"/>
      <c r="G1" s="328"/>
      <c r="H1" s="335"/>
      <c r="I1" s="309"/>
      <c r="J1" s="309"/>
      <c r="K1" s="310"/>
    </row>
    <row r="2" spans="1:11" ht="23.25" customHeight="1">
      <c r="A2" s="332" t="s">
        <v>257</v>
      </c>
      <c r="B2" s="332"/>
      <c r="C2" s="332"/>
      <c r="D2" s="332"/>
      <c r="E2" s="332"/>
      <c r="F2" s="332"/>
      <c r="G2" s="332"/>
      <c r="H2" s="334"/>
      <c r="I2" s="336" t="s">
        <v>255</v>
      </c>
      <c r="J2" s="337"/>
      <c r="K2" s="338"/>
    </row>
    <row r="3" spans="1:11" ht="12.75">
      <c r="A3" s="71" t="s">
        <v>128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256</v>
      </c>
      <c r="G3" s="137" t="s">
        <v>261</v>
      </c>
      <c r="H3" s="137" t="s">
        <v>247</v>
      </c>
      <c r="I3" s="229" t="s">
        <v>256</v>
      </c>
      <c r="J3" s="117" t="s">
        <v>261</v>
      </c>
      <c r="K3" s="117" t="s">
        <v>247</v>
      </c>
    </row>
    <row r="4" spans="1:13" ht="14.25" customHeight="1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</v>
      </c>
      <c r="F4" s="73">
        <v>-490.85050437</v>
      </c>
      <c r="G4" s="73">
        <v>-29.54547299</v>
      </c>
      <c r="H4" s="73">
        <v>-1815.39199989</v>
      </c>
      <c r="I4" s="230">
        <v>-500.50655857</v>
      </c>
      <c r="J4" s="73">
        <v>-142.06086282</v>
      </c>
      <c r="K4" s="73">
        <v>-2283.38568559</v>
      </c>
      <c r="M4" s="8"/>
    </row>
    <row r="5" spans="1:13" ht="14.25" customHeight="1">
      <c r="A5" s="146" t="s">
        <v>193</v>
      </c>
      <c r="B5" s="119">
        <v>-120</v>
      </c>
      <c r="C5" s="119">
        <v>-58</v>
      </c>
      <c r="D5" s="58">
        <v>-39.469505</v>
      </c>
      <c r="E5" s="119">
        <v>-1.694474</v>
      </c>
      <c r="F5" s="119">
        <v>-3.1345</v>
      </c>
      <c r="G5" s="119">
        <v>10.927998</v>
      </c>
      <c r="H5" s="119">
        <v>-92.669083</v>
      </c>
      <c r="I5" s="231">
        <v>-3.1345</v>
      </c>
      <c r="J5" s="119">
        <v>10.927998</v>
      </c>
      <c r="K5" s="119">
        <v>9.890347</v>
      </c>
      <c r="M5" s="8"/>
    </row>
    <row r="6" spans="1:13" s="3" customFormat="1" ht="12.75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0</v>
      </c>
      <c r="G6" s="119">
        <v>2.80504</v>
      </c>
      <c r="H6" s="119">
        <v>1446.849302</v>
      </c>
      <c r="I6" s="231">
        <v>0</v>
      </c>
      <c r="J6" s="119">
        <v>2.80504</v>
      </c>
      <c r="K6" s="119">
        <v>1446.8493018</v>
      </c>
      <c r="M6" s="8"/>
    </row>
    <row r="7" spans="1:13" ht="12.75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5233.298229795536</v>
      </c>
      <c r="F7" s="119">
        <v>-366.68946414</v>
      </c>
      <c r="G7" s="119">
        <v>39.23517377</v>
      </c>
      <c r="H7" s="119">
        <v>-5393.30022681</v>
      </c>
      <c r="I7" s="231">
        <v>-574.47640335</v>
      </c>
      <c r="J7" s="119">
        <v>51.24249552</v>
      </c>
      <c r="K7" s="119">
        <v>-4509.56074937</v>
      </c>
      <c r="M7" s="8"/>
    </row>
    <row r="8" spans="1:13" ht="12.75">
      <c r="A8" s="47" t="s">
        <v>33</v>
      </c>
      <c r="B8" s="119">
        <v>-121</v>
      </c>
      <c r="C8" s="119">
        <v>-165</v>
      </c>
      <c r="D8" s="58">
        <v>46.65282103</v>
      </c>
      <c r="E8" s="119">
        <v>-290.72008442</v>
      </c>
      <c r="F8" s="119">
        <v>-9.3680206</v>
      </c>
      <c r="G8" s="119">
        <v>-3.48331</v>
      </c>
      <c r="H8" s="119">
        <v>-60.63933077</v>
      </c>
      <c r="I8" s="231">
        <v>-9.3680206</v>
      </c>
      <c r="J8" s="119">
        <v>-3.48331</v>
      </c>
      <c r="K8" s="119">
        <v>-60.63933077</v>
      </c>
      <c r="M8" s="8"/>
    </row>
    <row r="9" spans="1:13" ht="12.75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-615.3504123170778</v>
      </c>
      <c r="G9" s="119">
        <v>337.61019524</v>
      </c>
      <c r="H9" s="119">
        <v>-4187.499112377078</v>
      </c>
      <c r="I9" s="231">
        <v>-501.57396692707783</v>
      </c>
      <c r="J9" s="119">
        <v>170.76911081404674</v>
      </c>
      <c r="K9" s="119">
        <v>-3665.3042035830313</v>
      </c>
      <c r="M9" s="8"/>
    </row>
    <row r="10" spans="1:13" ht="12.75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-733.55658345</v>
      </c>
      <c r="F10" s="119">
        <v>-402.02491313</v>
      </c>
      <c r="G10" s="119">
        <v>-103.82618398</v>
      </c>
      <c r="H10" s="119">
        <v>-1456.77983048</v>
      </c>
      <c r="I10" s="231">
        <v>-101.39540772</v>
      </c>
      <c r="J10" s="119">
        <v>-103.35913053</v>
      </c>
      <c r="K10" s="119">
        <v>-1197.70706444</v>
      </c>
      <c r="M10" s="8"/>
    </row>
    <row r="11" spans="1:13" ht="12.75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-1923.4409109956734</v>
      </c>
      <c r="G11" s="119">
        <v>-513.2207811218368</v>
      </c>
      <c r="H11" s="119">
        <v>13182.149307556334</v>
      </c>
      <c r="I11" s="231">
        <v>-2635.562670780534</v>
      </c>
      <c r="J11" s="119">
        <v>-194.14406894245752</v>
      </c>
      <c r="K11" s="119">
        <v>4440.688443117882</v>
      </c>
      <c r="M11" s="8"/>
    </row>
    <row r="12" spans="1:13" ht="12.75">
      <c r="A12" s="47" t="s">
        <v>37</v>
      </c>
      <c r="B12" s="119">
        <v>394</v>
      </c>
      <c r="C12" s="119">
        <v>-7</v>
      </c>
      <c r="D12" s="58">
        <v>47.5098971</v>
      </c>
      <c r="E12" s="119">
        <v>-145.6015848</v>
      </c>
      <c r="F12" s="119">
        <v>-1.4187743</v>
      </c>
      <c r="G12" s="119">
        <v>-3.465688</v>
      </c>
      <c r="H12" s="119">
        <v>94.6677323</v>
      </c>
      <c r="I12" s="231">
        <v>-1.41877428</v>
      </c>
      <c r="J12" s="119">
        <v>-3.46568802</v>
      </c>
      <c r="K12" s="119">
        <v>94.6677323</v>
      </c>
      <c r="M12" s="8"/>
    </row>
    <row r="13" spans="1:13" ht="12.75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-10.73681</v>
      </c>
      <c r="G13" s="119">
        <v>2.25964</v>
      </c>
      <c r="H13" s="119">
        <v>-11.8866008</v>
      </c>
      <c r="I13" s="231">
        <v>-10.73681</v>
      </c>
      <c r="J13" s="119">
        <v>2.25964</v>
      </c>
      <c r="K13" s="119">
        <v>-11.8866008</v>
      </c>
      <c r="M13" s="8"/>
    </row>
    <row r="14" spans="1:13" ht="12.75">
      <c r="A14" s="47" t="s">
        <v>38</v>
      </c>
      <c r="B14" s="119">
        <v>-905</v>
      </c>
      <c r="C14" s="119">
        <v>-311</v>
      </c>
      <c r="D14" s="58">
        <v>432.31680353</v>
      </c>
      <c r="E14" s="119">
        <v>-400.45353079</v>
      </c>
      <c r="F14" s="119">
        <v>-38.57983197</v>
      </c>
      <c r="G14" s="119">
        <v>-5.11237858</v>
      </c>
      <c r="H14" s="119">
        <v>-1492.60089662</v>
      </c>
      <c r="I14" s="231">
        <v>347.64043496</v>
      </c>
      <c r="J14" s="119">
        <v>-4.55041858</v>
      </c>
      <c r="K14" s="119">
        <v>-435.20424538</v>
      </c>
      <c r="M14" s="8"/>
    </row>
    <row r="15" spans="1:13" ht="12.75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-8.681417</v>
      </c>
      <c r="G15" s="119">
        <v>-12.082642</v>
      </c>
      <c r="H15" s="119">
        <v>-74.13106608</v>
      </c>
      <c r="I15" s="231">
        <v>-8.681417</v>
      </c>
      <c r="J15" s="119">
        <v>-12.082642</v>
      </c>
      <c r="K15" s="119">
        <v>-74.13106608</v>
      </c>
      <c r="M15" s="8"/>
    </row>
    <row r="16" spans="1:13" ht="12.75">
      <c r="A16" s="47" t="s">
        <v>40</v>
      </c>
      <c r="B16" s="119">
        <v>-1</v>
      </c>
      <c r="C16" s="119">
        <v>45</v>
      </c>
      <c r="D16" s="58">
        <v>571.57513654</v>
      </c>
      <c r="E16" s="119">
        <v>284.92615234</v>
      </c>
      <c r="F16" s="119">
        <v>12.551137</v>
      </c>
      <c r="G16" s="119">
        <v>16.685612</v>
      </c>
      <c r="H16" s="119">
        <v>57.85762168</v>
      </c>
      <c r="I16" s="231">
        <v>12.552237</v>
      </c>
      <c r="J16" s="119">
        <v>16.685612</v>
      </c>
      <c r="K16" s="119">
        <v>57.85762168</v>
      </c>
      <c r="M16" s="8"/>
    </row>
    <row r="17" spans="1:13" ht="12.75">
      <c r="A17" s="47" t="s">
        <v>41</v>
      </c>
      <c r="B17" s="119">
        <v>-515</v>
      </c>
      <c r="C17" s="119">
        <v>-117</v>
      </c>
      <c r="D17" s="58">
        <v>-63.92109458</v>
      </c>
      <c r="E17" s="119">
        <v>-101.05475324</v>
      </c>
      <c r="F17" s="119">
        <v>-5.51744949</v>
      </c>
      <c r="G17" s="119">
        <v>-3.08476025</v>
      </c>
      <c r="H17" s="119">
        <v>-167.0428683</v>
      </c>
      <c r="I17" s="231">
        <v>-5.51744949</v>
      </c>
      <c r="J17" s="119">
        <v>-3.08476025</v>
      </c>
      <c r="K17" s="119">
        <v>-66.956334</v>
      </c>
      <c r="M17" s="8"/>
    </row>
    <row r="18" spans="1:13" ht="12.75">
      <c r="A18" s="47" t="s">
        <v>42</v>
      </c>
      <c r="B18" s="119">
        <v>-296</v>
      </c>
      <c r="C18" s="119">
        <v>1759</v>
      </c>
      <c r="D18" s="58">
        <v>-5161.60370301</v>
      </c>
      <c r="E18" s="119">
        <v>982.3346636</v>
      </c>
      <c r="F18" s="119">
        <v>-111.56067228</v>
      </c>
      <c r="G18" s="119">
        <v>18.04066175</v>
      </c>
      <c r="H18" s="119">
        <v>-1296.95066996</v>
      </c>
      <c r="I18" s="231">
        <v>-87.60078758</v>
      </c>
      <c r="J18" s="119">
        <v>-16.431799469525</v>
      </c>
      <c r="K18" s="119">
        <v>-1077.331320919525</v>
      </c>
      <c r="M18" s="8"/>
    </row>
    <row r="19" spans="1:13" ht="12.75">
      <c r="A19" s="47" t="s">
        <v>43</v>
      </c>
      <c r="B19" s="119">
        <v>-444</v>
      </c>
      <c r="C19" s="119">
        <v>-95</v>
      </c>
      <c r="D19" s="58">
        <v>-697.73430799</v>
      </c>
      <c r="E19" s="119">
        <v>-95.73456488</v>
      </c>
      <c r="F19" s="119">
        <v>1.650139</v>
      </c>
      <c r="G19" s="119">
        <v>-2.060018</v>
      </c>
      <c r="H19" s="119">
        <v>-83.05210484</v>
      </c>
      <c r="I19" s="231">
        <v>1.087448</v>
      </c>
      <c r="J19" s="119">
        <v>-2.108483</v>
      </c>
      <c r="K19" s="119">
        <v>-83.87115684</v>
      </c>
      <c r="M19" s="8"/>
    </row>
    <row r="20" spans="1:13" s="3" customFormat="1" ht="12.75">
      <c r="A20" s="47" t="s">
        <v>44</v>
      </c>
      <c r="B20" s="119">
        <v>98</v>
      </c>
      <c r="C20" s="119">
        <v>-397</v>
      </c>
      <c r="D20" s="58">
        <v>-26.06686621</v>
      </c>
      <c r="E20" s="119">
        <v>-154.67499124</v>
      </c>
      <c r="F20" s="119">
        <v>-9.5799325</v>
      </c>
      <c r="G20" s="119">
        <v>-3.44457683</v>
      </c>
      <c r="H20" s="119">
        <v>-799.82086859</v>
      </c>
      <c r="I20" s="231">
        <v>-9.5799325</v>
      </c>
      <c r="J20" s="119">
        <v>-3.44457683</v>
      </c>
      <c r="K20" s="119">
        <v>-181.9185892</v>
      </c>
      <c r="M20" s="8"/>
    </row>
    <row r="21" spans="1:13" ht="12.75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</v>
      </c>
      <c r="F21" s="119">
        <v>-18.639744</v>
      </c>
      <c r="G21" s="119">
        <v>-11.1801</v>
      </c>
      <c r="H21" s="119">
        <v>-77.2686941</v>
      </c>
      <c r="I21" s="231">
        <v>-18.639744</v>
      </c>
      <c r="J21" s="119">
        <v>-11.1801</v>
      </c>
      <c r="K21" s="119">
        <v>-77.2686941</v>
      </c>
      <c r="M21" s="8"/>
    </row>
    <row r="22" spans="1:13" ht="13.5" customHeight="1">
      <c r="A22" s="47" t="s">
        <v>162</v>
      </c>
      <c r="B22" s="119">
        <v>402</v>
      </c>
      <c r="C22" s="119">
        <v>1635</v>
      </c>
      <c r="D22" s="58">
        <v>2424.02380269</v>
      </c>
      <c r="E22" s="119">
        <v>2523.41498594</v>
      </c>
      <c r="F22" s="119">
        <v>90.97337371</v>
      </c>
      <c r="G22" s="119">
        <v>185.13540121</v>
      </c>
      <c r="H22" s="119">
        <v>2366.10193837</v>
      </c>
      <c r="I22" s="231">
        <v>96.61235689</v>
      </c>
      <c r="J22" s="119">
        <v>176.27564167</v>
      </c>
      <c r="K22" s="119">
        <v>2221.4805263</v>
      </c>
      <c r="M22" s="8"/>
    </row>
    <row r="23" spans="1:13" ht="12.75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-3419.5482030127514</v>
      </c>
      <c r="G23" s="67">
        <v>-48.26071679183681</v>
      </c>
      <c r="H23" s="67">
        <v>1953.984549179257</v>
      </c>
      <c r="I23" s="232">
        <v>-3509.7934073776123</v>
      </c>
      <c r="J23" s="67">
        <v>73.63056038206419</v>
      </c>
      <c r="K23" s="67">
        <v>-3170.3453832846735</v>
      </c>
      <c r="M23" s="8"/>
    </row>
    <row r="24" spans="1:13" ht="12.75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</v>
      </c>
      <c r="F24" s="119">
        <v>-1133.32646211</v>
      </c>
      <c r="G24" s="119">
        <v>-1177.03745937</v>
      </c>
      <c r="H24" s="119">
        <v>-280.63762587</v>
      </c>
      <c r="I24" s="231">
        <v>-1159.35913926</v>
      </c>
      <c r="J24" s="119">
        <v>-1207.1769227</v>
      </c>
      <c r="K24" s="119">
        <v>-512.8269076</v>
      </c>
      <c r="M24" s="8"/>
    </row>
    <row r="25" spans="1:13" s="3" customFormat="1" ht="12" customHeight="1">
      <c r="A25" s="47" t="s">
        <v>63</v>
      </c>
      <c r="B25" s="119">
        <v>7983</v>
      </c>
      <c r="C25" s="119">
        <v>3017</v>
      </c>
      <c r="D25" s="58">
        <v>4130.39572764003</v>
      </c>
      <c r="E25" s="119">
        <v>1950.84155937</v>
      </c>
      <c r="F25" s="119">
        <v>-1663.53485344</v>
      </c>
      <c r="G25" s="119">
        <v>338.66177526</v>
      </c>
      <c r="H25" s="119">
        <v>-190.54359366</v>
      </c>
      <c r="I25" s="231">
        <v>-1787.45111771</v>
      </c>
      <c r="J25" s="119">
        <v>189.8321596</v>
      </c>
      <c r="K25" s="119">
        <v>-1479.45841201</v>
      </c>
      <c r="M25" s="8"/>
    </row>
    <row r="26" spans="1:13" ht="12.75" customHeight="1">
      <c r="A26" s="47" t="s">
        <v>64</v>
      </c>
      <c r="B26" s="119">
        <v>7106</v>
      </c>
      <c r="C26" s="119">
        <v>8098</v>
      </c>
      <c r="D26" s="58">
        <v>12329.6893751</v>
      </c>
      <c r="E26" s="8">
        <v>-6993.94323734</v>
      </c>
      <c r="F26" s="8">
        <v>1635.38764385</v>
      </c>
      <c r="G26" s="8">
        <v>643.69651957</v>
      </c>
      <c r="H26" s="8">
        <v>11585.042144</v>
      </c>
      <c r="I26" s="233">
        <v>1571.44286843</v>
      </c>
      <c r="J26" s="8">
        <v>640.13541742</v>
      </c>
      <c r="K26" s="8">
        <v>10040.22409748</v>
      </c>
      <c r="M26" s="8"/>
    </row>
    <row r="27" spans="1:13" ht="12" customHeight="1">
      <c r="A27" s="47" t="s">
        <v>244</v>
      </c>
      <c r="B27" s="119">
        <v>-14</v>
      </c>
      <c r="C27" s="119">
        <v>-10</v>
      </c>
      <c r="D27" s="58">
        <v>0</v>
      </c>
      <c r="E27" s="119">
        <v>0</v>
      </c>
      <c r="F27" s="119">
        <v>0</v>
      </c>
      <c r="G27" s="119">
        <v>0</v>
      </c>
      <c r="H27" s="119">
        <v>0</v>
      </c>
      <c r="I27" s="231">
        <v>0</v>
      </c>
      <c r="J27" s="119">
        <v>0</v>
      </c>
      <c r="K27" s="119">
        <v>0</v>
      </c>
      <c r="M27" s="8"/>
    </row>
    <row r="28" spans="1:13" ht="12.75">
      <c r="A28" s="49" t="s">
        <v>21</v>
      </c>
      <c r="B28" s="150">
        <v>11410</v>
      </c>
      <c r="C28" s="150">
        <v>12859</v>
      </c>
      <c r="D28" s="67">
        <v>25994.89908548002</v>
      </c>
      <c r="E28" s="150">
        <f>SUM(E24:E27)</f>
        <v>-805.74318399</v>
      </c>
      <c r="F28" s="150">
        <v>-1161.4736716999998</v>
      </c>
      <c r="G28" s="150">
        <v>-194.6791645400001</v>
      </c>
      <c r="H28" s="150">
        <v>11113.860924469998</v>
      </c>
      <c r="I28" s="234">
        <v>-1375.3673885399999</v>
      </c>
      <c r="J28" s="150">
        <v>-377.20934567999996</v>
      </c>
      <c r="K28" s="150">
        <v>8047.93877787</v>
      </c>
      <c r="M28" s="8"/>
    </row>
    <row r="29" spans="1:13" ht="13.5" customHeight="1">
      <c r="A29" s="47" t="s">
        <v>239</v>
      </c>
      <c r="B29" s="119">
        <v>2179</v>
      </c>
      <c r="C29" s="119">
        <v>-287</v>
      </c>
      <c r="D29" s="58">
        <v>-7326.540544208872</v>
      </c>
      <c r="E29" s="119">
        <v>3763.987525738234</v>
      </c>
      <c r="F29" s="119">
        <v>827.1297527633932</v>
      </c>
      <c r="G29" s="119">
        <v>405.8766396625442</v>
      </c>
      <c r="H29" s="119">
        <v>2143.6149689597573</v>
      </c>
      <c r="I29" s="231">
        <v>818.5819991418302</v>
      </c>
      <c r="J29" s="119">
        <v>247.25793434103932</v>
      </c>
      <c r="K29" s="119">
        <v>1915.2034951540206</v>
      </c>
      <c r="M29" s="8"/>
    </row>
    <row r="30" spans="1:13" s="3" customFormat="1" ht="12.75">
      <c r="A30" s="47" t="s">
        <v>240</v>
      </c>
      <c r="B30" s="119">
        <v>10529</v>
      </c>
      <c r="C30" s="119">
        <v>-4259</v>
      </c>
      <c r="D30" s="58">
        <v>-12347.115314796143</v>
      </c>
      <c r="E30" s="119">
        <v>-4623.35002590458</v>
      </c>
      <c r="F30" s="119">
        <v>-259.14224074864</v>
      </c>
      <c r="G30" s="119">
        <v>-140.2135043078988</v>
      </c>
      <c r="H30" s="119">
        <v>5475.810836077355</v>
      </c>
      <c r="I30" s="231">
        <v>-273.9159976676863</v>
      </c>
      <c r="J30" s="119">
        <v>-171.23695067784436</v>
      </c>
      <c r="K30" s="119">
        <v>4875.420720854575</v>
      </c>
      <c r="M30" s="8"/>
    </row>
    <row r="31" spans="1:13" s="3" customFormat="1" ht="12.75">
      <c r="A31" s="47" t="s">
        <v>241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-77.67272798581435</v>
      </c>
      <c r="G31" s="119">
        <v>-424.6925430935184</v>
      </c>
      <c r="H31" s="119">
        <v>509.17521198600826</v>
      </c>
      <c r="I31" s="231">
        <v>-89.17583525141848</v>
      </c>
      <c r="J31" s="119">
        <v>-380.0118629063518</v>
      </c>
      <c r="K31" s="119">
        <v>846.8090993123495</v>
      </c>
      <c r="M31" s="8"/>
    </row>
    <row r="32" spans="1:13" s="3" customFormat="1" ht="12.75">
      <c r="A32" s="47" t="s">
        <v>242</v>
      </c>
      <c r="B32" s="119">
        <v>11256</v>
      </c>
      <c r="C32" s="119">
        <v>423</v>
      </c>
      <c r="D32" s="58">
        <v>-3659.02714115</v>
      </c>
      <c r="E32" s="119">
        <v>-2706.57712955</v>
      </c>
      <c r="F32" s="119">
        <v>2365.46736422</v>
      </c>
      <c r="G32" s="119">
        <v>-53.19012318</v>
      </c>
      <c r="H32" s="119">
        <v>3895.80635493</v>
      </c>
      <c r="I32" s="231">
        <v>2317.87954823</v>
      </c>
      <c r="J32" s="119">
        <v>-132.20743643</v>
      </c>
      <c r="K32" s="119">
        <v>4100.6676745</v>
      </c>
      <c r="M32" s="8"/>
    </row>
    <row r="33" spans="1:13" s="3" customFormat="1" ht="12" customHeight="1">
      <c r="A33" s="47" t="s">
        <v>243</v>
      </c>
      <c r="B33" s="119">
        <v>286</v>
      </c>
      <c r="C33" s="119">
        <v>-474</v>
      </c>
      <c r="D33" s="58">
        <v>689.8511360853345</v>
      </c>
      <c r="E33" s="119">
        <v>-757.05481509</v>
      </c>
      <c r="F33" s="119">
        <v>-11.72633545</v>
      </c>
      <c r="G33" s="119">
        <v>-15.1211852</v>
      </c>
      <c r="H33" s="119">
        <v>-528.08352951</v>
      </c>
      <c r="I33" s="231">
        <v>33.29855569</v>
      </c>
      <c r="J33" s="119">
        <v>-13.0690698</v>
      </c>
      <c r="K33" s="119">
        <v>-72.08250271</v>
      </c>
      <c r="M33" s="8"/>
    </row>
    <row r="34" spans="1:13" s="3" customFormat="1" ht="12.75" customHeight="1">
      <c r="A34" s="47" t="s">
        <v>245</v>
      </c>
      <c r="B34" s="119">
        <v>-233</v>
      </c>
      <c r="C34" s="119">
        <v>1057</v>
      </c>
      <c r="D34" s="58">
        <v>486.35601718</v>
      </c>
      <c r="E34" s="119">
        <v>-1815.34899001</v>
      </c>
      <c r="F34" s="119">
        <v>67.08295227</v>
      </c>
      <c r="G34" s="119">
        <v>228.51579939</v>
      </c>
      <c r="H34" s="119">
        <v>932.86174726</v>
      </c>
      <c r="I34" s="231">
        <v>67.08295227</v>
      </c>
      <c r="J34" s="119">
        <v>228.51579939</v>
      </c>
      <c r="K34" s="119">
        <v>932.86174726</v>
      </c>
      <c r="M34" s="8"/>
    </row>
    <row r="35" spans="1:13" s="3" customFormat="1" ht="12.75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5044.243120782918</v>
      </c>
      <c r="F35" s="150">
        <v>2911.138765068939</v>
      </c>
      <c r="G35" s="150">
        <v>1.175083271127022</v>
      </c>
      <c r="H35" s="150">
        <v>12429.18558970312</v>
      </c>
      <c r="I35" s="234">
        <v>2873.751222412726</v>
      </c>
      <c r="J35" s="150">
        <v>-220.7515860831568</v>
      </c>
      <c r="K35" s="150">
        <v>12598.880234370945</v>
      </c>
      <c r="M35" s="8"/>
    </row>
    <row r="36" spans="1:13" s="3" customFormat="1" ht="12.75">
      <c r="A36" s="50" t="s">
        <v>49</v>
      </c>
      <c r="B36" s="73">
        <v>59</v>
      </c>
      <c r="C36" s="73">
        <v>4</v>
      </c>
      <c r="D36" s="65">
        <v>-50.000453</v>
      </c>
      <c r="E36" s="73">
        <v>-23.283551</v>
      </c>
      <c r="F36" s="73">
        <v>0</v>
      </c>
      <c r="G36" s="73">
        <v>0</v>
      </c>
      <c r="H36" s="73">
        <v>2.903173</v>
      </c>
      <c r="I36" s="230">
        <v>0</v>
      </c>
      <c r="J36" s="73">
        <v>0</v>
      </c>
      <c r="K36" s="73">
        <v>2.903173</v>
      </c>
      <c r="M36" s="8"/>
    </row>
    <row r="37" spans="1:13" ht="12.75">
      <c r="A37" s="51" t="s">
        <v>147</v>
      </c>
      <c r="B37" s="73">
        <v>-9</v>
      </c>
      <c r="C37" s="73">
        <v>311</v>
      </c>
      <c r="D37" s="65">
        <v>2035.1196099</v>
      </c>
      <c r="E37" s="73">
        <v>107.35778358</v>
      </c>
      <c r="F37" s="73">
        <v>-127.53935142</v>
      </c>
      <c r="G37" s="73">
        <v>46.79424683</v>
      </c>
      <c r="H37" s="73">
        <v>-247.12501981</v>
      </c>
      <c r="I37" s="230">
        <v>-129.37431442</v>
      </c>
      <c r="J37" s="73">
        <v>46.79424583</v>
      </c>
      <c r="K37" s="73">
        <v>-235.98922481</v>
      </c>
      <c r="M37" s="8"/>
    </row>
    <row r="38" spans="1:13" ht="12.75">
      <c r="A38" s="149" t="s">
        <v>231</v>
      </c>
      <c r="B38" s="119"/>
      <c r="C38" s="119"/>
      <c r="D38" s="58"/>
      <c r="E38" s="119">
        <v>6223.47867945</v>
      </c>
      <c r="F38" s="119">
        <v>519.37425262</v>
      </c>
      <c r="G38" s="119">
        <v>877.9052517490858</v>
      </c>
      <c r="H38" s="119">
        <v>6574.831699742271</v>
      </c>
      <c r="I38" s="231">
        <v>409.67295888</v>
      </c>
      <c r="J38" s="119">
        <v>737.2571568733459</v>
      </c>
      <c r="K38" s="119">
        <v>5999.231087406531</v>
      </c>
      <c r="M38" s="8"/>
    </row>
    <row r="39" spans="1:13" ht="12.75">
      <c r="A39" s="149" t="s">
        <v>232</v>
      </c>
      <c r="B39" s="119"/>
      <c r="C39" s="119"/>
      <c r="D39" s="58"/>
      <c r="E39" s="119">
        <v>980.18225969999</v>
      </c>
      <c r="F39" s="119">
        <v>-3.17398918</v>
      </c>
      <c r="G39" s="119">
        <v>85.88162513</v>
      </c>
      <c r="H39" s="119">
        <v>243.52537929</v>
      </c>
      <c r="I39" s="231">
        <v>55.7378305</v>
      </c>
      <c r="J39" s="119">
        <v>52.52509693</v>
      </c>
      <c r="K39" s="119">
        <v>48.62572747</v>
      </c>
      <c r="M39" s="8"/>
    </row>
    <row r="40" spans="1:13" ht="12.75">
      <c r="A40" s="149" t="s">
        <v>233</v>
      </c>
      <c r="B40" s="119"/>
      <c r="C40" s="119"/>
      <c r="D40" s="58"/>
      <c r="E40" s="119">
        <v>1109.16077428</v>
      </c>
      <c r="F40" s="119">
        <v>208.28507462</v>
      </c>
      <c r="G40" s="119">
        <v>66.31994314</v>
      </c>
      <c r="H40" s="119">
        <v>826.14814261</v>
      </c>
      <c r="I40" s="231">
        <v>208.28507462</v>
      </c>
      <c r="J40" s="119">
        <v>66.31994309</v>
      </c>
      <c r="K40" s="119">
        <v>826.14814251</v>
      </c>
      <c r="M40" s="8"/>
    </row>
    <row r="41" spans="1:13" ht="12.75">
      <c r="A41" s="149" t="s">
        <v>234</v>
      </c>
      <c r="B41" s="188"/>
      <c r="C41" s="188"/>
      <c r="D41" s="187"/>
      <c r="E41" s="188">
        <v>2304.98429892</v>
      </c>
      <c r="F41" s="188">
        <v>289.07850232</v>
      </c>
      <c r="G41" s="188">
        <v>347.00440766</v>
      </c>
      <c r="H41" s="188">
        <v>4053.45742525</v>
      </c>
      <c r="I41" s="235">
        <v>289.07850285</v>
      </c>
      <c r="J41" s="188">
        <v>347.00440706</v>
      </c>
      <c r="K41" s="188">
        <v>4053.4574251</v>
      </c>
      <c r="M41" s="8"/>
    </row>
    <row r="42" spans="1:13" ht="12.75">
      <c r="A42" s="51" t="s">
        <v>53</v>
      </c>
      <c r="B42" s="73">
        <v>9494</v>
      </c>
      <c r="C42" s="73">
        <v>11147</v>
      </c>
      <c r="D42" s="65">
        <v>39978.45848576073</v>
      </c>
      <c r="E42" s="73">
        <f>SUM(E38:E41)</f>
        <v>10617.80601234999</v>
      </c>
      <c r="F42" s="73">
        <v>1013.56384038</v>
      </c>
      <c r="G42" s="73">
        <v>1377.1112276790857</v>
      </c>
      <c r="H42" s="73">
        <v>11697.96264689227</v>
      </c>
      <c r="I42" s="230">
        <v>962.77436685</v>
      </c>
      <c r="J42" s="73">
        <v>1203.106603953346</v>
      </c>
      <c r="K42" s="73">
        <v>10927.46238248653</v>
      </c>
      <c r="M42" s="8"/>
    </row>
    <row r="43" spans="1:13" ht="12.75">
      <c r="A43" s="51" t="s">
        <v>160</v>
      </c>
      <c r="B43" s="73">
        <v>488</v>
      </c>
      <c r="C43" s="73">
        <v>1697</v>
      </c>
      <c r="D43" s="65">
        <v>8897.61678789</v>
      </c>
      <c r="E43" s="73">
        <v>2806.15765759</v>
      </c>
      <c r="F43" s="73">
        <v>209.89036128</v>
      </c>
      <c r="G43" s="73">
        <v>248.03450013</v>
      </c>
      <c r="H43" s="73">
        <v>1336.02733388</v>
      </c>
      <c r="I43" s="230">
        <v>162.09696444</v>
      </c>
      <c r="J43" s="73">
        <v>145.89649615</v>
      </c>
      <c r="K43" s="73">
        <v>757.58042509</v>
      </c>
      <c r="M43" s="8"/>
    </row>
    <row r="44" spans="1:11" ht="12.75">
      <c r="A44" s="51" t="s">
        <v>161</v>
      </c>
      <c r="B44" s="73">
        <v>839</v>
      </c>
      <c r="C44" s="73">
        <v>39</v>
      </c>
      <c r="D44" s="65">
        <v>2544.17106032</v>
      </c>
      <c r="E44" s="73">
        <v>461.3774725</v>
      </c>
      <c r="F44" s="73">
        <v>-10.01993806</v>
      </c>
      <c r="G44" s="73">
        <v>-8.22095626</v>
      </c>
      <c r="H44" s="73">
        <v>136.89206163</v>
      </c>
      <c r="I44" s="230">
        <v>-10.01993806</v>
      </c>
      <c r="J44" s="73">
        <v>-8.22095626</v>
      </c>
      <c r="K44" s="73">
        <v>136.89206163</v>
      </c>
    </row>
    <row r="45" spans="1:11" ht="12.75">
      <c r="A45" s="51" t="s">
        <v>158</v>
      </c>
      <c r="B45" s="73">
        <v>-907</v>
      </c>
      <c r="C45" s="73">
        <v>113</v>
      </c>
      <c r="D45" s="65">
        <v>2631.645071051183</v>
      </c>
      <c r="E45" s="73">
        <v>2439.6184416</v>
      </c>
      <c r="F45" s="73">
        <v>197.58457754</v>
      </c>
      <c r="G45" s="73">
        <v>237.39483706</v>
      </c>
      <c r="H45" s="73">
        <v>1870.7029227</v>
      </c>
      <c r="I45" s="230">
        <v>191.51840793</v>
      </c>
      <c r="J45" s="73">
        <v>245.26441494</v>
      </c>
      <c r="K45" s="73">
        <v>1848.65041217</v>
      </c>
    </row>
    <row r="46" spans="1:11" ht="12.75">
      <c r="A46" s="127" t="s">
        <v>171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0</v>
      </c>
      <c r="G46" s="130">
        <v>0</v>
      </c>
      <c r="H46" s="130">
        <v>-5.544248</v>
      </c>
      <c r="I46" s="236">
        <v>0</v>
      </c>
      <c r="J46" s="130">
        <v>0</v>
      </c>
      <c r="K46" s="130">
        <v>-5.544248</v>
      </c>
    </row>
    <row r="47" spans="1:11" ht="12.75">
      <c r="A47" s="74" t="s">
        <v>141</v>
      </c>
      <c r="B47" s="151">
        <v>46932</v>
      </c>
      <c r="C47" s="151">
        <v>55552</v>
      </c>
      <c r="D47" s="75">
        <v>62584.04442471703</v>
      </c>
      <c r="E47" s="151">
        <v>47225.71356780796</v>
      </c>
      <c r="F47" s="151">
        <v>-877.2541242938124</v>
      </c>
      <c r="G47" s="151">
        <v>1629.8035843883758</v>
      </c>
      <c r="H47" s="151">
        <v>38473.457933754646</v>
      </c>
      <c r="I47" s="237">
        <v>-1334.9206457348864</v>
      </c>
      <c r="J47" s="151">
        <v>966.4495704122535</v>
      </c>
      <c r="K47" s="151">
        <v>28625.042924932808</v>
      </c>
    </row>
    <row r="48" spans="1:11" ht="13.5" thickBot="1">
      <c r="A48" s="1" t="s">
        <v>254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</row>
    <row r="49" spans="1:11" ht="12.75">
      <c r="A49" s="31" t="s">
        <v>221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3:12" ht="12.75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3:12" ht="12.7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ht="12.7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ht="12.75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3:12" ht="12.75">
      <c r="C54" s="29"/>
      <c r="D54" s="10"/>
      <c r="E54" s="10"/>
      <c r="F54" s="10"/>
      <c r="G54" s="10"/>
      <c r="H54" s="206"/>
      <c r="I54" s="10"/>
      <c r="J54" s="10"/>
      <c r="K54" s="10"/>
      <c r="L54" s="10"/>
    </row>
    <row r="55" spans="3:12" ht="12.75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3:12" ht="12.75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3:12" ht="12.75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3:12" ht="12.75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3:12" ht="12.75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3:12" ht="12.75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3:12" ht="12.75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3:12" ht="12.75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3:12" ht="12.75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3:12" ht="12.75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ht="12.75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ht="12.75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ht="12.75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ht="12.75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ht="12.75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ht="12.75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ht="12.75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ht="12.75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ht="12.75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ht="12.75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ht="12.75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ht="12.75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ht="12.75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ht="12.75">
      <c r="C78" s="29"/>
      <c r="D78" s="10"/>
      <c r="E78" s="10"/>
      <c r="I78" s="10"/>
      <c r="J78" s="10"/>
      <c r="K78" s="10"/>
      <c r="L78" s="10"/>
    </row>
    <row r="79" spans="9:12" ht="12.75">
      <c r="I79" s="10"/>
      <c r="J79" s="10"/>
      <c r="K79" s="10"/>
      <c r="L79" s="10"/>
    </row>
  </sheetData>
  <sheetProtection/>
  <mergeCells count="3">
    <mergeCell ref="A2:H2"/>
    <mergeCell ref="A1:H1"/>
    <mergeCell ref="I2:K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zoomScalePageLayoutView="0" workbookViewId="0" topLeftCell="A21">
      <selection activeCell="G46" sqref="G46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339" t="s">
        <v>194</v>
      </c>
      <c r="B1" s="339"/>
      <c r="C1" s="339"/>
      <c r="D1" s="339"/>
      <c r="E1" s="339"/>
      <c r="F1" s="339"/>
      <c r="G1" s="339"/>
      <c r="H1" s="340"/>
    </row>
    <row r="2" spans="1:8" ht="12.75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256</v>
      </c>
      <c r="H2" s="133" t="s">
        <v>261</v>
      </c>
    </row>
    <row r="3" spans="1:8" ht="12.75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45</v>
      </c>
      <c r="H3" s="65">
        <v>46</v>
      </c>
    </row>
    <row r="4" spans="1:8" ht="12.75">
      <c r="A4" s="149" t="s">
        <v>193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8" ht="12.75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8" ht="12.75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44</v>
      </c>
      <c r="H6" s="58">
        <v>44</v>
      </c>
    </row>
    <row r="7" spans="1:8" ht="12.75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8" ht="12.75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8" ht="12.75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8" ht="12.75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155</v>
      </c>
      <c r="H10" s="58">
        <v>155</v>
      </c>
    </row>
    <row r="11" spans="1:8" ht="12.75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ht="12.75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8" ht="12.75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8" ht="12.75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8" ht="12.75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3</v>
      </c>
      <c r="H15" s="58">
        <v>3</v>
      </c>
    </row>
    <row r="16" spans="1:8" ht="12.75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8" ht="12.75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8" ht="12.75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8" ht="12.75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8" ht="12.75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8" ht="12.75">
      <c r="A21" s="66" t="s">
        <v>159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8" ht="12.75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346</v>
      </c>
      <c r="H22" s="67">
        <f>SUM(H4:H21)</f>
        <v>346</v>
      </c>
    </row>
    <row r="23" spans="1:9" ht="12.75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29</v>
      </c>
      <c r="I23" s="8"/>
    </row>
    <row r="24" spans="1:8" ht="12.75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8" ht="12.75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8" ht="12.75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8" ht="12.75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91</v>
      </c>
    </row>
    <row r="28" spans="1:8" ht="12.75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40</v>
      </c>
      <c r="H28" s="58">
        <v>40</v>
      </c>
    </row>
    <row r="29" spans="1:8" ht="12.75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45</v>
      </c>
      <c r="H29" s="58">
        <v>45</v>
      </c>
    </row>
    <row r="30" spans="1:8" ht="12.75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8" ht="12.75">
      <c r="A31" s="66" t="s">
        <v>148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8" ht="12.75">
      <c r="A32" s="66" t="s">
        <v>156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8" ht="12.75">
      <c r="A33" s="66" t="s">
        <v>163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8" ht="12.75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180</v>
      </c>
    </row>
    <row r="35" spans="1:8" ht="12.75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8" ht="12.75">
      <c r="A36" s="51" t="s">
        <v>147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8" ht="12.75">
      <c r="A37" s="148" t="s">
        <v>231</v>
      </c>
      <c r="B37" s="58"/>
      <c r="C37" s="58"/>
      <c r="D37" s="58"/>
      <c r="E37" s="58"/>
      <c r="F37" s="58">
        <v>47</v>
      </c>
      <c r="G37" s="58">
        <v>48</v>
      </c>
      <c r="H37" s="58">
        <v>49</v>
      </c>
    </row>
    <row r="38" spans="1:8" ht="12.75">
      <c r="A38" s="148" t="s">
        <v>232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8" ht="12.75">
      <c r="A39" s="148" t="s">
        <v>233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8" ht="12.75">
      <c r="A40" s="186" t="s">
        <v>234</v>
      </c>
      <c r="B40" s="58"/>
      <c r="C40" s="58"/>
      <c r="D40" s="58"/>
      <c r="E40" s="58"/>
      <c r="F40" s="58">
        <v>31</v>
      </c>
      <c r="G40" s="58">
        <v>32</v>
      </c>
      <c r="H40" s="58">
        <v>32</v>
      </c>
    </row>
    <row r="41" spans="1:8" ht="12.75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121</v>
      </c>
      <c r="H41" s="65">
        <f>SUM(H37:H40)</f>
        <v>122</v>
      </c>
    </row>
    <row r="42" spans="1:8" ht="12.75">
      <c r="A42" s="51" t="s">
        <v>160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8" ht="12.75">
      <c r="A43" s="51" t="s">
        <v>161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8" ht="12.75">
      <c r="A44" s="51" t="s">
        <v>158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8" ht="12.75">
      <c r="A45" s="51" t="s">
        <v>171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1</v>
      </c>
      <c r="H45" s="65">
        <v>1</v>
      </c>
    </row>
    <row r="46" spans="1:8" ht="12.75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f>G3+G22+G27+G34+G35+G36+G41+G42+G43+G44+G45</f>
        <v>832</v>
      </c>
      <c r="H46" s="70">
        <f>H3+H22+H27+H34+H35+H36+H41+H42+H43+H44+H45</f>
        <v>834</v>
      </c>
    </row>
    <row r="47" spans="1:8" ht="13.5" thickBot="1">
      <c r="A47" s="304" t="s">
        <v>146</v>
      </c>
      <c r="B47" s="304"/>
      <c r="C47" s="305"/>
      <c r="D47" s="305"/>
      <c r="E47" s="305"/>
      <c r="F47" s="305"/>
      <c r="G47" s="305"/>
      <c r="H47" s="300"/>
    </row>
    <row r="48" spans="1:11" ht="12.75">
      <c r="A48" s="303" t="s">
        <v>221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80"/>
  <sheetViews>
    <sheetView zoomScale="85" zoomScaleNormal="85" zoomScalePageLayoutView="0" workbookViewId="0" topLeftCell="A17">
      <selection activeCell="I1" sqref="I1"/>
    </sheetView>
  </sheetViews>
  <sheetFormatPr defaultColWidth="9.140625" defaultRowHeight="12.75"/>
  <cols>
    <col min="1" max="1" width="39.28125" style="0" customWidth="1"/>
    <col min="2" max="2" width="13.28125" style="0" customWidth="1"/>
    <col min="3" max="3" width="11.7109375" style="0" customWidth="1"/>
    <col min="4" max="4" width="11.421875" style="0" customWidth="1"/>
    <col min="5" max="5" width="10.28125" style="0" customWidth="1"/>
    <col min="6" max="6" width="9.28125" style="0" customWidth="1"/>
    <col min="7" max="7" width="12.8515625" style="0" bestFit="1" customWidth="1"/>
    <col min="8" max="8" width="11.7109375" style="0" customWidth="1"/>
    <col min="9" max="9" width="9.57421875" style="10" customWidth="1"/>
    <col min="10" max="10" width="39.00390625" style="0" customWidth="1"/>
    <col min="11" max="11" width="12.28125" style="0" customWidth="1"/>
    <col min="12" max="12" width="13.28125" style="0" customWidth="1"/>
    <col min="13" max="13" width="11.28125" style="0" customWidth="1"/>
    <col min="14" max="14" width="12.00390625" style="0" customWidth="1"/>
    <col min="15" max="15" width="8.7109375" style="0" customWidth="1"/>
    <col min="16" max="16" width="14.28125" style="0" bestFit="1" customWidth="1"/>
    <col min="17" max="17" width="12.28125" style="10" customWidth="1"/>
    <col min="18" max="18" width="9.28125" style="161" customWidth="1"/>
    <col min="19" max="19" width="10.28125" style="0" bestFit="1" customWidth="1"/>
  </cols>
  <sheetData>
    <row r="1" spans="1:158" ht="20.25" customHeight="1">
      <c r="A1" s="219" t="s">
        <v>183</v>
      </c>
      <c r="B1" s="219"/>
      <c r="C1" s="219"/>
      <c r="D1" s="219"/>
      <c r="E1" s="218"/>
      <c r="F1" s="218"/>
      <c r="G1" s="218"/>
      <c r="H1" s="218"/>
      <c r="J1" s="341" t="s">
        <v>184</v>
      </c>
      <c r="K1" s="342"/>
      <c r="L1" s="342"/>
      <c r="M1" s="342"/>
      <c r="N1" s="342"/>
      <c r="O1" s="342"/>
      <c r="P1" s="342"/>
      <c r="Q1" s="34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</row>
    <row r="2" spans="1:158" ht="12.75">
      <c r="A2" s="71" t="s">
        <v>169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256</v>
      </c>
      <c r="G2" s="137" t="s">
        <v>261</v>
      </c>
      <c r="H2" s="137" t="s">
        <v>247</v>
      </c>
      <c r="J2" s="71" t="s">
        <v>168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256</v>
      </c>
      <c r="P2" s="137" t="s">
        <v>261</v>
      </c>
      <c r="Q2" s="137" t="s">
        <v>247</v>
      </c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</row>
    <row r="3" spans="1:158" ht="12.75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</v>
      </c>
      <c r="F3" s="65">
        <v>0</v>
      </c>
      <c r="G3" s="65">
        <v>0</v>
      </c>
      <c r="H3" s="65">
        <v>1723.7370262</v>
      </c>
      <c r="J3" s="90" t="s">
        <v>219</v>
      </c>
      <c r="M3">
        <v>0</v>
      </c>
      <c r="N3" s="157">
        <v>19.27577762</v>
      </c>
      <c r="O3" s="157">
        <v>0</v>
      </c>
      <c r="P3" s="157">
        <v>0</v>
      </c>
      <c r="Q3" s="91">
        <v>20.453449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</row>
    <row r="4" spans="1:158" ht="12.75">
      <c r="A4" s="146" t="s">
        <v>193</v>
      </c>
      <c r="B4" s="58">
        <v>20</v>
      </c>
      <c r="C4" s="58">
        <v>1</v>
      </c>
      <c r="D4" s="58">
        <v>0</v>
      </c>
      <c r="E4" s="58">
        <v>2.80933</v>
      </c>
      <c r="F4" s="58">
        <v>0</v>
      </c>
      <c r="G4" s="58">
        <v>0</v>
      </c>
      <c r="H4" s="58">
        <v>10.99863</v>
      </c>
      <c r="J4" s="90" t="s">
        <v>4</v>
      </c>
      <c r="K4" s="157">
        <v>90.234087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</row>
    <row r="5" spans="1:158" ht="12.75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J5" s="90" t="s">
        <v>28</v>
      </c>
      <c r="K5" s="157">
        <v>2.294215</v>
      </c>
      <c r="L5" s="157">
        <v>8</v>
      </c>
      <c r="M5" s="157"/>
      <c r="N5" s="157">
        <v>0</v>
      </c>
      <c r="O5" s="157">
        <v>0</v>
      </c>
      <c r="P5" s="91">
        <v>0</v>
      </c>
      <c r="Q5" s="91">
        <v>0</v>
      </c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</row>
    <row r="6" spans="1:158" ht="12.75">
      <c r="A6" s="47" t="s">
        <v>50</v>
      </c>
      <c r="B6" s="58">
        <v>706</v>
      </c>
      <c r="C6" s="58">
        <v>1728</v>
      </c>
      <c r="D6" s="58">
        <v>689.978425</v>
      </c>
      <c r="E6" s="58">
        <v>1231.9109850999998</v>
      </c>
      <c r="F6" s="58">
        <v>0</v>
      </c>
      <c r="G6" s="58">
        <v>0</v>
      </c>
      <c r="H6" s="58">
        <v>727.1435707</v>
      </c>
      <c r="J6" s="165" t="s">
        <v>212</v>
      </c>
      <c r="M6" s="157">
        <v>27.721058</v>
      </c>
      <c r="N6" s="157">
        <v>0</v>
      </c>
      <c r="O6" s="157">
        <v>0</v>
      </c>
      <c r="P6" s="91">
        <v>0</v>
      </c>
      <c r="Q6" s="91">
        <v>0</v>
      </c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</row>
    <row r="7" spans="1:158" ht="12.75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58">
        <v>0</v>
      </c>
      <c r="H7" s="58">
        <v>64.5383195</v>
      </c>
      <c r="J7" s="90" t="s">
        <v>5</v>
      </c>
      <c r="K7" s="157">
        <v>2209.570601</v>
      </c>
      <c r="L7" s="157">
        <v>2827</v>
      </c>
      <c r="M7" s="157">
        <v>1875.6078127</v>
      </c>
      <c r="N7" s="157">
        <v>3908.46603511</v>
      </c>
      <c r="O7" s="157">
        <v>0</v>
      </c>
      <c r="P7" s="91">
        <v>0</v>
      </c>
      <c r="Q7" s="91">
        <v>1047.0436016</v>
      </c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</row>
    <row r="8" spans="1:158" ht="12.75">
      <c r="A8" s="47" t="s">
        <v>34</v>
      </c>
      <c r="B8" s="58">
        <v>202</v>
      </c>
      <c r="C8" s="58">
        <v>1043</v>
      </c>
      <c r="D8" s="58">
        <v>690.2412177</v>
      </c>
      <c r="E8" s="58">
        <v>1594.7360982999999</v>
      </c>
      <c r="F8" s="58">
        <v>0</v>
      </c>
      <c r="G8" s="58">
        <v>0</v>
      </c>
      <c r="H8" s="58">
        <v>581.0982336</v>
      </c>
      <c r="J8" s="90" t="s">
        <v>149</v>
      </c>
      <c r="K8" s="157">
        <v>25.084599</v>
      </c>
      <c r="L8" s="157">
        <v>46</v>
      </c>
      <c r="M8" s="157">
        <v>91.6000431</v>
      </c>
      <c r="N8" s="157">
        <v>83.28477009999999</v>
      </c>
      <c r="O8" s="157">
        <v>0</v>
      </c>
      <c r="P8" s="91">
        <v>0</v>
      </c>
      <c r="Q8" s="91">
        <v>0</v>
      </c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</row>
    <row r="9" spans="1:158" ht="12.75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927.8352193</v>
      </c>
      <c r="F9" s="58">
        <v>0</v>
      </c>
      <c r="G9" s="58">
        <v>0</v>
      </c>
      <c r="H9" s="58">
        <v>266.4910471</v>
      </c>
      <c r="J9" s="90" t="s">
        <v>30</v>
      </c>
      <c r="K9" s="157">
        <v>182.111894</v>
      </c>
      <c r="L9" s="157">
        <v>257</v>
      </c>
      <c r="M9" s="157">
        <v>200.969345</v>
      </c>
      <c r="N9" s="157">
        <v>254.354539</v>
      </c>
      <c r="O9" s="157">
        <v>0</v>
      </c>
      <c r="P9" s="91">
        <v>0</v>
      </c>
      <c r="Q9" s="91">
        <v>576.690966</v>
      </c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</row>
    <row r="10" spans="1:158" ht="12.75">
      <c r="A10" s="47" t="s">
        <v>36</v>
      </c>
      <c r="B10" s="58">
        <v>5695</v>
      </c>
      <c r="C10" s="58">
        <v>14299</v>
      </c>
      <c r="D10" s="58">
        <v>8897.487677600002</v>
      </c>
      <c r="E10" s="58">
        <v>13619.7796623</v>
      </c>
      <c r="F10" s="58">
        <v>0</v>
      </c>
      <c r="G10" s="58">
        <v>0</v>
      </c>
      <c r="H10" s="58">
        <v>7680.26571038</v>
      </c>
      <c r="J10" s="90" t="s">
        <v>188</v>
      </c>
      <c r="K10" s="157">
        <v>455.437936</v>
      </c>
      <c r="L10" s="157">
        <v>644</v>
      </c>
      <c r="M10" s="157">
        <v>307.9092305</v>
      </c>
      <c r="N10" s="157">
        <v>891.7372674</v>
      </c>
      <c r="O10" s="157">
        <v>0</v>
      </c>
      <c r="P10" s="91">
        <v>0</v>
      </c>
      <c r="Q10" s="91">
        <v>391.0190962</v>
      </c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</row>
    <row r="11" spans="1:158" ht="12.75">
      <c r="A11" s="47" t="s">
        <v>37</v>
      </c>
      <c r="B11" s="58">
        <v>283</v>
      </c>
      <c r="C11" s="58">
        <v>252</v>
      </c>
      <c r="D11" s="58">
        <v>0</v>
      </c>
      <c r="E11" s="58">
        <v>91.7508838</v>
      </c>
      <c r="F11" s="58">
        <v>0</v>
      </c>
      <c r="G11" s="58">
        <v>0</v>
      </c>
      <c r="H11" s="58">
        <v>160.7137092</v>
      </c>
      <c r="J11" s="90" t="s">
        <v>6</v>
      </c>
      <c r="K11" s="157">
        <v>5071.64705</v>
      </c>
      <c r="L11" s="157">
        <v>11078</v>
      </c>
      <c r="M11" s="157">
        <v>6203.99464615</v>
      </c>
      <c r="N11" s="157">
        <v>11460.45644775</v>
      </c>
      <c r="O11" s="157">
        <v>0</v>
      </c>
      <c r="P11" s="91">
        <v>0</v>
      </c>
      <c r="Q11" s="91">
        <v>4667.2540783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</row>
    <row r="12" spans="1:158" ht="12.75">
      <c r="A12" s="47" t="s">
        <v>51</v>
      </c>
      <c r="B12" s="58">
        <v>0</v>
      </c>
      <c r="C12" s="58">
        <v>0</v>
      </c>
      <c r="D12" s="58">
        <v>125.0277886</v>
      </c>
      <c r="E12" s="58">
        <v>274.75994</v>
      </c>
      <c r="F12" s="58">
        <v>0</v>
      </c>
      <c r="G12" s="58">
        <v>0</v>
      </c>
      <c r="H12" s="58">
        <v>61.4464608</v>
      </c>
      <c r="J12" s="136" t="s">
        <v>218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</row>
    <row r="13" spans="1:158" ht="12.75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58">
        <v>0</v>
      </c>
      <c r="H13" s="58">
        <v>116.639843</v>
      </c>
      <c r="J13" s="90" t="s">
        <v>153</v>
      </c>
      <c r="K13" s="157">
        <v>108.913981</v>
      </c>
      <c r="L13" s="157">
        <v>120</v>
      </c>
      <c r="M13" s="157">
        <v>91.734299</v>
      </c>
      <c r="N13" s="157">
        <v>262.858041</v>
      </c>
      <c r="O13" s="157">
        <v>0</v>
      </c>
      <c r="P13" s="91">
        <v>0</v>
      </c>
      <c r="Q13" s="157">
        <v>113.810687</v>
      </c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</row>
    <row r="14" spans="1:158" ht="12.75">
      <c r="A14" s="47" t="s">
        <v>39</v>
      </c>
      <c r="B14" s="58">
        <v>98</v>
      </c>
      <c r="C14" s="58">
        <v>248</v>
      </c>
      <c r="D14" s="58">
        <v>47.2875264</v>
      </c>
      <c r="E14" s="58">
        <v>156.8620757</v>
      </c>
      <c r="F14" s="58">
        <v>0</v>
      </c>
      <c r="G14" s="58">
        <v>0</v>
      </c>
      <c r="H14" s="58">
        <v>62.2161069</v>
      </c>
      <c r="J14" s="90" t="s">
        <v>25</v>
      </c>
      <c r="K14" s="157">
        <v>70.6752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29.80024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</row>
    <row r="15" spans="1:158" ht="12.75">
      <c r="A15" s="47" t="s">
        <v>40</v>
      </c>
      <c r="B15" s="58">
        <v>29</v>
      </c>
      <c r="C15" s="58">
        <v>44</v>
      </c>
      <c r="D15" s="58">
        <v>39.646807</v>
      </c>
      <c r="E15" s="58">
        <v>81.27043409999999</v>
      </c>
      <c r="F15" s="58">
        <v>0</v>
      </c>
      <c r="G15" s="58">
        <v>0</v>
      </c>
      <c r="H15" s="58">
        <v>20.3078809</v>
      </c>
      <c r="J15" s="90" t="s">
        <v>238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</row>
    <row r="16" spans="1:158" ht="12.75">
      <c r="A16" s="47" t="s">
        <v>41</v>
      </c>
      <c r="B16" s="58">
        <v>13</v>
      </c>
      <c r="C16" s="58">
        <v>0</v>
      </c>
      <c r="D16" s="58">
        <v>0</v>
      </c>
      <c r="E16" s="58">
        <v>19.465912</v>
      </c>
      <c r="F16" s="58">
        <v>0</v>
      </c>
      <c r="G16" s="58">
        <v>0</v>
      </c>
      <c r="H16" s="58">
        <v>13.506864</v>
      </c>
      <c r="J16" s="90" t="s">
        <v>185</v>
      </c>
      <c r="K16" s="157">
        <v>0</v>
      </c>
      <c r="L16" s="157">
        <v>8</v>
      </c>
      <c r="M16" s="157">
        <v>3.688025</v>
      </c>
      <c r="N16" s="157">
        <v>11.363256</v>
      </c>
      <c r="O16" s="157">
        <v>0</v>
      </c>
      <c r="P16" s="91">
        <v>0</v>
      </c>
      <c r="Q16" s="91">
        <v>18.527558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</row>
    <row r="17" spans="1:158" ht="12.75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58">
        <v>0</v>
      </c>
      <c r="H17" s="58">
        <v>1306.42615</v>
      </c>
      <c r="J17" s="90" t="s">
        <v>7</v>
      </c>
      <c r="K17" s="157">
        <v>330.505315</v>
      </c>
      <c r="L17" s="157">
        <v>400</v>
      </c>
      <c r="M17" s="157">
        <v>286.061765</v>
      </c>
      <c r="N17" s="157">
        <v>564.346822</v>
      </c>
      <c r="O17" s="157">
        <v>0</v>
      </c>
      <c r="P17" s="91">
        <v>0</v>
      </c>
      <c r="Q17" s="91">
        <v>412.904924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</row>
    <row r="18" spans="1:158" ht="12.75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91.591499</v>
      </c>
      <c r="F18" s="58">
        <v>0</v>
      </c>
      <c r="G18" s="58">
        <v>0</v>
      </c>
      <c r="H18" s="58">
        <v>53.2401012</v>
      </c>
      <c r="J18" s="90" t="s">
        <v>54</v>
      </c>
      <c r="K18" s="157">
        <v>27.912238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1.6576106</v>
      </c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</row>
    <row r="19" spans="1:158" ht="12.75">
      <c r="A19" s="47" t="s">
        <v>44</v>
      </c>
      <c r="B19" s="58">
        <v>33</v>
      </c>
      <c r="C19" s="58">
        <v>92</v>
      </c>
      <c r="D19" s="58">
        <v>159.893037</v>
      </c>
      <c r="E19" s="58">
        <v>133.06042390000002</v>
      </c>
      <c r="F19" s="58">
        <v>0</v>
      </c>
      <c r="G19" s="58">
        <v>0</v>
      </c>
      <c r="H19" s="58">
        <v>128.8614565</v>
      </c>
      <c r="J19" s="136" t="s">
        <v>199</v>
      </c>
      <c r="L19" s="155">
        <v>0</v>
      </c>
      <c r="M19" s="157">
        <v>15.60522</v>
      </c>
      <c r="N19" s="157">
        <v>0</v>
      </c>
      <c r="O19" s="157">
        <v>0</v>
      </c>
      <c r="P19" s="91">
        <v>0</v>
      </c>
      <c r="Q19" s="91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</row>
    <row r="20" spans="1:158" ht="12.75">
      <c r="A20" s="47" t="s">
        <v>45</v>
      </c>
      <c r="B20" s="58">
        <v>0</v>
      </c>
      <c r="C20" s="58">
        <v>0</v>
      </c>
      <c r="D20" s="58">
        <v>0</v>
      </c>
      <c r="E20" s="58">
        <v>31.014521</v>
      </c>
      <c r="F20" s="58">
        <v>0</v>
      </c>
      <c r="G20" s="58">
        <v>0</v>
      </c>
      <c r="H20" s="58">
        <v>8.5153048</v>
      </c>
      <c r="J20" s="90" t="s">
        <v>8</v>
      </c>
      <c r="K20" s="157">
        <v>213.460143</v>
      </c>
      <c r="L20" s="157">
        <v>245</v>
      </c>
      <c r="M20" s="157">
        <v>193.972947</v>
      </c>
      <c r="N20" s="157">
        <v>198.372772</v>
      </c>
      <c r="O20" s="157">
        <v>0</v>
      </c>
      <c r="P20" s="91">
        <v>0</v>
      </c>
      <c r="Q20" s="91">
        <v>108.478038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</row>
    <row r="21" spans="1:158" ht="12.75">
      <c r="A21" s="47" t="s">
        <v>162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58">
        <v>0</v>
      </c>
      <c r="H21" s="58">
        <v>665.3142818</v>
      </c>
      <c r="J21" s="90" t="s">
        <v>55</v>
      </c>
      <c r="K21" s="157">
        <v>18.415611</v>
      </c>
      <c r="L21" s="157">
        <v>61</v>
      </c>
      <c r="M21" s="157">
        <v>22.5737</v>
      </c>
      <c r="N21" s="157">
        <v>26.7465</v>
      </c>
      <c r="O21" s="157">
        <v>0</v>
      </c>
      <c r="P21" s="91">
        <v>0</v>
      </c>
      <c r="Q21" s="91">
        <v>13.8824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</row>
    <row r="22" spans="1:158" ht="12.75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0</v>
      </c>
      <c r="G22" s="67">
        <v>0</v>
      </c>
      <c r="H22" s="67">
        <v>11927.723670379999</v>
      </c>
      <c r="I22" s="28"/>
      <c r="J22" s="136" t="s">
        <v>225</v>
      </c>
      <c r="N22" s="157">
        <v>0</v>
      </c>
      <c r="O22" s="157">
        <v>0</v>
      </c>
      <c r="P22">
        <v>0</v>
      </c>
      <c r="Q22" s="91">
        <v>0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</row>
    <row r="23" spans="1:158" ht="12.75">
      <c r="A23" s="47" t="s">
        <v>62</v>
      </c>
      <c r="B23" s="58">
        <v>803</v>
      </c>
      <c r="C23" s="58">
        <v>322</v>
      </c>
      <c r="D23" s="58">
        <v>382.99193515</v>
      </c>
      <c r="E23" s="58">
        <v>462.9101245</v>
      </c>
      <c r="F23" s="58">
        <v>0</v>
      </c>
      <c r="G23" s="58">
        <v>0</v>
      </c>
      <c r="H23" s="58">
        <v>210.4848</v>
      </c>
      <c r="I23" s="28"/>
      <c r="J23" s="90" t="s">
        <v>9</v>
      </c>
      <c r="K23" s="157">
        <v>729.470638</v>
      </c>
      <c r="L23" s="157">
        <v>1665</v>
      </c>
      <c r="M23" s="157">
        <v>841.5850187000001</v>
      </c>
      <c r="N23" s="157">
        <v>2470.4918959</v>
      </c>
      <c r="O23" s="157">
        <v>0</v>
      </c>
      <c r="P23" s="91">
        <v>0</v>
      </c>
      <c r="Q23" s="91">
        <v>579.7882619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</row>
    <row r="24" spans="1:158" ht="12.75">
      <c r="A24" s="47" t="s">
        <v>63</v>
      </c>
      <c r="B24" s="58">
        <v>1199</v>
      </c>
      <c r="C24" s="58">
        <v>892</v>
      </c>
      <c r="D24" s="58">
        <v>1089.3389575</v>
      </c>
      <c r="E24" s="58">
        <v>920.2822506</v>
      </c>
      <c r="F24" s="58">
        <v>0</v>
      </c>
      <c r="G24" s="58">
        <v>0</v>
      </c>
      <c r="H24" s="58">
        <v>668.8350808</v>
      </c>
      <c r="I24" s="28"/>
      <c r="J24" s="90" t="s">
        <v>205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</row>
    <row r="25" spans="1:158" ht="12.75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0</v>
      </c>
      <c r="G25" s="58">
        <v>0</v>
      </c>
      <c r="H25" s="58">
        <v>847.6181378</v>
      </c>
      <c r="I25" s="28"/>
      <c r="J25" s="90" t="s">
        <v>206</v>
      </c>
      <c r="K25" s="157">
        <v>431.376435</v>
      </c>
      <c r="L25" s="157">
        <v>868</v>
      </c>
      <c r="M25" s="157">
        <v>400.9187776</v>
      </c>
      <c r="N25" s="157">
        <v>1544.2379256</v>
      </c>
      <c r="O25" s="157">
        <v>0</v>
      </c>
      <c r="P25" s="91">
        <v>0</v>
      </c>
      <c r="Q25" s="91">
        <v>765.1440551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</row>
    <row r="26" spans="1:158" ht="12.75">
      <c r="A26" s="47" t="s">
        <v>244</v>
      </c>
      <c r="B26" s="58">
        <v>23</v>
      </c>
      <c r="C26" s="58">
        <v>13</v>
      </c>
      <c r="D26" s="58">
        <v>6.8740299</v>
      </c>
      <c r="E26" s="58">
        <v>5.391396</v>
      </c>
      <c r="F26" s="58">
        <v>0</v>
      </c>
      <c r="G26" s="58">
        <v>0</v>
      </c>
      <c r="H26" s="58">
        <v>3.3696225</v>
      </c>
      <c r="J26" s="90" t="s">
        <v>56</v>
      </c>
      <c r="K26" s="157">
        <v>135.686104</v>
      </c>
      <c r="L26" s="157">
        <v>175</v>
      </c>
      <c r="M26" s="157">
        <v>140.146104</v>
      </c>
      <c r="N26" s="157">
        <v>244.713632</v>
      </c>
      <c r="O26" s="157">
        <v>0</v>
      </c>
      <c r="P26" s="91">
        <v>0</v>
      </c>
      <c r="Q26" s="91">
        <v>40.884903</v>
      </c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</row>
    <row r="27" spans="1:158" ht="12.75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0</v>
      </c>
      <c r="G27" s="67">
        <v>0</v>
      </c>
      <c r="H27" s="67">
        <v>1730.3076411</v>
      </c>
      <c r="J27" s="90" t="s">
        <v>26</v>
      </c>
      <c r="K27" s="157">
        <v>572.035261</v>
      </c>
      <c r="L27" s="157">
        <v>1329</v>
      </c>
      <c r="M27" s="157">
        <v>731.928287</v>
      </c>
      <c r="N27" s="157">
        <v>1222.43547</v>
      </c>
      <c r="O27" s="157">
        <v>0</v>
      </c>
      <c r="P27" s="91">
        <v>0</v>
      </c>
      <c r="Q27" s="91">
        <v>1046.663476</v>
      </c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</row>
    <row r="28" spans="1:158" ht="12.75">
      <c r="A28" s="47" t="s">
        <v>239</v>
      </c>
      <c r="B28" s="58">
        <v>1502</v>
      </c>
      <c r="C28" s="58">
        <v>747</v>
      </c>
      <c r="D28" s="58">
        <v>462.59858561283</v>
      </c>
      <c r="E28" s="58">
        <v>804.3925173</v>
      </c>
      <c r="F28" s="58">
        <v>0</v>
      </c>
      <c r="G28" s="58">
        <v>0</v>
      </c>
      <c r="H28" s="58">
        <v>233.1698737</v>
      </c>
      <c r="I28" s="28"/>
      <c r="J28" s="136" t="s">
        <v>189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</row>
    <row r="29" spans="1:158" ht="12.75">
      <c r="A29" s="47" t="s">
        <v>240</v>
      </c>
      <c r="B29" s="58">
        <v>1008</v>
      </c>
      <c r="C29" s="58">
        <v>337</v>
      </c>
      <c r="D29" s="58">
        <v>1108.60487925</v>
      </c>
      <c r="E29" s="58">
        <v>2585.1936876</v>
      </c>
      <c r="F29" s="58">
        <v>0</v>
      </c>
      <c r="G29" s="58">
        <v>0</v>
      </c>
      <c r="H29" s="58">
        <v>370.8803508</v>
      </c>
      <c r="J29" s="90" t="s">
        <v>10</v>
      </c>
      <c r="K29" s="157">
        <v>38.288008</v>
      </c>
      <c r="L29" s="157">
        <v>29</v>
      </c>
      <c r="M29" s="157">
        <v>59.33067</v>
      </c>
      <c r="N29" s="157">
        <v>48.489375</v>
      </c>
      <c r="O29" s="157">
        <v>0</v>
      </c>
      <c r="P29" s="91">
        <v>0</v>
      </c>
      <c r="Q29" s="91">
        <v>35.329997</v>
      </c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</row>
    <row r="30" spans="1:158" ht="12.75">
      <c r="A30" s="47" t="s">
        <v>241</v>
      </c>
      <c r="B30" s="58">
        <v>616</v>
      </c>
      <c r="C30" s="58">
        <v>484</v>
      </c>
      <c r="D30" s="58">
        <v>924.3766856</v>
      </c>
      <c r="E30" s="58">
        <v>4159.5649435</v>
      </c>
      <c r="F30" s="58">
        <v>0</v>
      </c>
      <c r="G30" s="58">
        <v>0</v>
      </c>
      <c r="H30" s="58">
        <v>391.8902484</v>
      </c>
      <c r="J30" s="90" t="s">
        <v>57</v>
      </c>
      <c r="K30" s="157">
        <v>76.970388</v>
      </c>
      <c r="L30" s="157">
        <v>84</v>
      </c>
      <c r="M30" s="157">
        <v>87.5066478</v>
      </c>
      <c r="N30" s="157">
        <v>45.4701883</v>
      </c>
      <c r="O30" s="157">
        <v>0</v>
      </c>
      <c r="P30" s="91">
        <v>0</v>
      </c>
      <c r="Q30" s="91">
        <v>188.749436</v>
      </c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</row>
    <row r="31" spans="1:158" ht="12.75">
      <c r="A31" s="47" t="s">
        <v>242</v>
      </c>
      <c r="B31" s="58">
        <v>385</v>
      </c>
      <c r="C31" s="58">
        <v>585</v>
      </c>
      <c r="D31" s="58">
        <v>498.62245909999996</v>
      </c>
      <c r="E31" s="58">
        <v>1640.8435676</v>
      </c>
      <c r="F31" s="58">
        <v>0</v>
      </c>
      <c r="G31" s="58">
        <v>0</v>
      </c>
      <c r="H31" s="58">
        <v>416.596087</v>
      </c>
      <c r="J31" s="90" t="s">
        <v>11</v>
      </c>
      <c r="K31" s="157">
        <v>6348.948394</v>
      </c>
      <c r="L31" s="157">
        <v>8289</v>
      </c>
      <c r="M31" s="157">
        <v>7639.200181349999</v>
      </c>
      <c r="N31" s="157">
        <v>7813.884306399999</v>
      </c>
      <c r="O31" s="157">
        <v>0</v>
      </c>
      <c r="P31" s="91">
        <v>0</v>
      </c>
      <c r="Q31" s="91">
        <v>3525.9369942</v>
      </c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</row>
    <row r="32" spans="1:158" ht="12.75">
      <c r="A32" s="47" t="s">
        <v>243</v>
      </c>
      <c r="B32" s="58">
        <v>13</v>
      </c>
      <c r="C32" s="58">
        <v>8</v>
      </c>
      <c r="D32" s="58">
        <v>52.070589013463994</v>
      </c>
      <c r="E32" s="58">
        <v>293.5577415</v>
      </c>
      <c r="F32" s="58">
        <v>0</v>
      </c>
      <c r="G32" s="58">
        <v>0</v>
      </c>
      <c r="H32" s="58">
        <v>0</v>
      </c>
      <c r="J32" s="90" t="s">
        <v>12</v>
      </c>
      <c r="K32" s="157">
        <v>893.99021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</row>
    <row r="33" spans="1:158" ht="12.75">
      <c r="A33" s="47" t="s">
        <v>245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J33" s="90" t="s">
        <v>202</v>
      </c>
      <c r="K33" s="157">
        <v>179.095751</v>
      </c>
      <c r="L33" s="157">
        <v>390</v>
      </c>
      <c r="M33" s="157">
        <v>520.6903632</v>
      </c>
      <c r="N33" s="157">
        <v>342.5573393</v>
      </c>
      <c r="O33" s="157">
        <v>0</v>
      </c>
      <c r="P33" s="91">
        <v>0</v>
      </c>
      <c r="Q33" s="91">
        <v>371.340425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</row>
    <row r="34" spans="1:158" ht="12.75">
      <c r="A34" s="49" t="s">
        <v>22</v>
      </c>
      <c r="B34" s="67">
        <v>3524</v>
      </c>
      <c r="C34" s="67">
        <v>2161</v>
      </c>
      <c r="D34" s="67">
        <v>3046.273198576294</v>
      </c>
      <c r="E34" s="67">
        <v>9483.5524575</v>
      </c>
      <c r="F34" s="67">
        <v>0</v>
      </c>
      <c r="G34" s="67">
        <v>0</v>
      </c>
      <c r="H34" s="67">
        <v>1412.5365599000002</v>
      </c>
      <c r="J34" s="90" t="s">
        <v>157</v>
      </c>
      <c r="K34" s="157">
        <v>336.124373</v>
      </c>
      <c r="L34" s="157">
        <v>581</v>
      </c>
      <c r="M34" s="157">
        <v>872.921234</v>
      </c>
      <c r="N34" s="157">
        <v>997.850054</v>
      </c>
      <c r="O34" s="157">
        <v>0</v>
      </c>
      <c r="P34" s="91">
        <v>0</v>
      </c>
      <c r="Q34" s="91">
        <v>239.92982</v>
      </c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</row>
    <row r="35" spans="1:158" ht="12.75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154</v>
      </c>
      <c r="K35" s="157">
        <v>3.204476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</row>
    <row r="36" spans="1:158" ht="12.75">
      <c r="A36" s="51" t="s">
        <v>147</v>
      </c>
      <c r="B36" s="65">
        <v>0</v>
      </c>
      <c r="C36" s="65">
        <v>5</v>
      </c>
      <c r="D36" s="65">
        <v>16.693952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1173.7184472</v>
      </c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</row>
    <row r="37" spans="1:158" ht="12.75">
      <c r="A37" s="149" t="s">
        <v>231</v>
      </c>
      <c r="E37" s="131">
        <v>755.201526</v>
      </c>
      <c r="F37" s="131">
        <v>0</v>
      </c>
      <c r="G37" s="131">
        <v>0</v>
      </c>
      <c r="H37" s="131">
        <v>404.0266925</v>
      </c>
      <c r="J37" s="90" t="s">
        <v>23</v>
      </c>
      <c r="K37" s="157">
        <v>14.711113</v>
      </c>
      <c r="L37" s="157">
        <v>0</v>
      </c>
      <c r="M37" s="157">
        <v>9.313589</v>
      </c>
      <c r="N37" s="157">
        <v>11.603074</v>
      </c>
      <c r="O37" s="157">
        <v>0</v>
      </c>
      <c r="P37" s="91">
        <v>0</v>
      </c>
      <c r="Q37" s="91">
        <v>7.30326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</row>
    <row r="38" spans="1:158" ht="12.75">
      <c r="A38" s="149" t="s">
        <v>232</v>
      </c>
      <c r="E38" s="131">
        <v>91.1629674</v>
      </c>
      <c r="F38" s="131">
        <v>0</v>
      </c>
      <c r="G38" s="131">
        <v>0</v>
      </c>
      <c r="H38" s="131">
        <v>228.050576</v>
      </c>
      <c r="J38" s="90" t="s">
        <v>24</v>
      </c>
      <c r="K38" s="157">
        <v>6.250812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</row>
    <row r="39" spans="1:158" ht="12.75">
      <c r="A39" s="149" t="s">
        <v>233</v>
      </c>
      <c r="E39" s="131">
        <v>123.2388508</v>
      </c>
      <c r="F39" s="131">
        <v>0</v>
      </c>
      <c r="G39" s="131">
        <v>0</v>
      </c>
      <c r="H39" s="131">
        <v>65.8031966</v>
      </c>
      <c r="J39" s="90" t="s">
        <v>27</v>
      </c>
      <c r="K39" s="157">
        <v>25.835185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</row>
    <row r="40" spans="1:158" ht="12.75">
      <c r="A40" s="149" t="s">
        <v>234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155</v>
      </c>
      <c r="K40" s="157">
        <v>1015.933087</v>
      </c>
      <c r="L40" s="157">
        <v>1289</v>
      </c>
      <c r="M40" s="157">
        <v>823.15543725</v>
      </c>
      <c r="N40" s="157">
        <v>1711.839677</v>
      </c>
      <c r="O40" s="157">
        <v>0</v>
      </c>
      <c r="P40" s="91">
        <v>0</v>
      </c>
      <c r="Q40" s="91">
        <v>686.6618189</v>
      </c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</row>
    <row r="41" spans="1:158" ht="12.75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1087.8891193</v>
      </c>
      <c r="F41" s="65">
        <v>0</v>
      </c>
      <c r="G41" s="65">
        <v>0</v>
      </c>
      <c r="H41" s="65">
        <v>935.7029181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</row>
    <row r="42" spans="1:158" ht="12.75">
      <c r="A42" s="51" t="s">
        <v>160</v>
      </c>
      <c r="B42" s="65">
        <v>0</v>
      </c>
      <c r="C42" s="65">
        <v>0</v>
      </c>
      <c r="D42" s="65">
        <v>0</v>
      </c>
      <c r="E42" s="65">
        <v>7.640653</v>
      </c>
      <c r="F42" s="65">
        <v>0</v>
      </c>
      <c r="G42" s="65">
        <v>0</v>
      </c>
      <c r="H42" s="65">
        <v>70.4543652</v>
      </c>
      <c r="I42" s="154"/>
      <c r="J42" s="90" t="s">
        <v>190</v>
      </c>
      <c r="K42" s="157">
        <v>274</v>
      </c>
      <c r="L42" s="157">
        <v>793</v>
      </c>
      <c r="M42" s="157">
        <v>637.7039765</v>
      </c>
      <c r="N42" s="157">
        <v>677.7436186</v>
      </c>
      <c r="O42" s="157">
        <v>0</v>
      </c>
      <c r="P42" s="91">
        <v>0</v>
      </c>
      <c r="Q42" s="91">
        <v>471.1743296</v>
      </c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</row>
    <row r="43" spans="1:158" s="10" customFormat="1" ht="13.5" customHeight="1">
      <c r="A43" s="51" t="s">
        <v>161</v>
      </c>
      <c r="B43" s="65">
        <v>15</v>
      </c>
      <c r="C43" s="65">
        <v>11</v>
      </c>
      <c r="D43" s="65">
        <v>65.695032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</v>
      </c>
      <c r="N43" s="157">
        <v>304.332314</v>
      </c>
      <c r="O43" s="157">
        <v>0</v>
      </c>
      <c r="P43" s="91">
        <v>0</v>
      </c>
      <c r="Q43" s="91">
        <v>70.892813</v>
      </c>
      <c r="R43" s="160"/>
      <c r="S43" s="210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</row>
    <row r="44" spans="1:19" s="10" customFormat="1" ht="11.25" customHeight="1">
      <c r="A44" s="51" t="s">
        <v>158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</v>
      </c>
      <c r="O44" s="168">
        <v>0</v>
      </c>
      <c r="P44" s="168">
        <v>0</v>
      </c>
      <c r="Q44" s="168">
        <v>17825.01386598</v>
      </c>
      <c r="R44" s="160"/>
      <c r="S44" s="210"/>
    </row>
    <row r="45" spans="1:19" s="10" customFormat="1" ht="11.25" customHeight="1">
      <c r="A45" s="127" t="s">
        <v>171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10"/>
    </row>
    <row r="46" spans="1:19" s="10" customFormat="1" ht="11.25" customHeight="1">
      <c r="A46" s="74" t="s">
        <v>141</v>
      </c>
      <c r="B46" s="120">
        <v>20896</v>
      </c>
      <c r="C46" s="120">
        <v>34418</v>
      </c>
      <c r="D46" s="120">
        <v>24929.119646676292</v>
      </c>
      <c r="E46" s="120">
        <v>38546.69750647999</v>
      </c>
      <c r="F46" s="120">
        <v>0</v>
      </c>
      <c r="G46" s="120">
        <v>0</v>
      </c>
      <c r="H46" s="120">
        <v>17825.01386598</v>
      </c>
      <c r="I46" s="28"/>
      <c r="N46" s="29"/>
      <c r="O46" s="29"/>
      <c r="P46" s="29"/>
      <c r="R46" s="160"/>
      <c r="S46" s="210"/>
    </row>
    <row r="47" spans="14:18" s="10" customFormat="1" ht="11.25" customHeight="1">
      <c r="N47" s="29"/>
      <c r="O47" s="145"/>
      <c r="P47" s="145"/>
      <c r="Q47" s="28"/>
      <c r="R47" s="160"/>
    </row>
    <row r="48" spans="14:18" s="10" customFormat="1" ht="11.25" customHeight="1">
      <c r="N48" s="29"/>
      <c r="O48" s="29"/>
      <c r="P48" s="29"/>
      <c r="R48" s="160"/>
    </row>
    <row r="49" spans="14:18" s="10" customFormat="1" ht="11.25" customHeight="1">
      <c r="N49" s="29"/>
      <c r="O49" s="29"/>
      <c r="P49" s="29"/>
      <c r="R49" s="160"/>
    </row>
    <row r="50" spans="14:18" s="10" customFormat="1" ht="11.25" customHeight="1">
      <c r="N50" s="29"/>
      <c r="O50" s="29"/>
      <c r="P50" s="29"/>
      <c r="R50" s="160"/>
    </row>
    <row r="51" spans="14:18" s="10" customFormat="1" ht="11.25" customHeight="1">
      <c r="N51" s="29"/>
      <c r="O51" s="29"/>
      <c r="P51" s="29"/>
      <c r="Q51" s="28"/>
      <c r="R51" s="160"/>
    </row>
    <row r="52" spans="14:18" s="10" customFormat="1" ht="11.25" customHeight="1">
      <c r="N52" s="29"/>
      <c r="O52" s="29"/>
      <c r="P52" s="29"/>
      <c r="R52" s="160"/>
    </row>
    <row r="53" spans="14:18" s="10" customFormat="1" ht="11.25" customHeight="1">
      <c r="N53" s="29"/>
      <c r="O53" s="29"/>
      <c r="P53" s="29"/>
      <c r="R53" s="160"/>
    </row>
    <row r="54" spans="14:18" s="10" customFormat="1" ht="11.25" customHeight="1">
      <c r="N54" s="29"/>
      <c r="O54" s="29"/>
      <c r="P54" s="29"/>
      <c r="R54" s="160"/>
    </row>
    <row r="55" spans="14:18" s="10" customFormat="1" ht="11.25" customHeight="1">
      <c r="N55" s="29"/>
      <c r="O55" s="29"/>
      <c r="P55" s="29"/>
      <c r="R55" s="160"/>
    </row>
    <row r="56" spans="14:18" s="10" customFormat="1" ht="11.25" customHeight="1">
      <c r="N56" s="29"/>
      <c r="O56" s="29"/>
      <c r="P56" s="29"/>
      <c r="R56" s="160"/>
    </row>
    <row r="57" spans="14:18" s="10" customFormat="1" ht="11.25" customHeight="1">
      <c r="N57" s="29"/>
      <c r="O57" s="29"/>
      <c r="P57" s="29"/>
      <c r="R57" s="160"/>
    </row>
    <row r="58" spans="14:18" s="10" customFormat="1" ht="11.25" customHeight="1">
      <c r="N58" s="29"/>
      <c r="O58" s="29"/>
      <c r="P58" s="29"/>
      <c r="R58" s="160"/>
    </row>
    <row r="59" spans="14:18" s="10" customFormat="1" ht="11.25" customHeight="1">
      <c r="N59" s="29"/>
      <c r="O59" s="29"/>
      <c r="P59" s="29"/>
      <c r="R59" s="160"/>
    </row>
    <row r="60" spans="14:18" s="10" customFormat="1" ht="11.25" customHeight="1">
      <c r="N60" s="29"/>
      <c r="O60" s="29"/>
      <c r="P60" s="29"/>
      <c r="R60" s="160"/>
    </row>
    <row r="61" spans="14:18" s="10" customFormat="1" ht="11.25" customHeight="1">
      <c r="N61" s="29"/>
      <c r="O61" s="29"/>
      <c r="P61" s="29"/>
      <c r="R61" s="160"/>
    </row>
    <row r="62" spans="14:18" s="10" customFormat="1" ht="11.25" customHeight="1">
      <c r="N62" s="29"/>
      <c r="O62" s="29"/>
      <c r="P62" s="29"/>
      <c r="R62" s="160"/>
    </row>
    <row r="63" spans="14:18" s="10" customFormat="1" ht="11.25" customHeight="1">
      <c r="N63" s="29"/>
      <c r="O63" s="29"/>
      <c r="P63" s="29"/>
      <c r="R63" s="160"/>
    </row>
    <row r="64" spans="14:18" s="10" customFormat="1" ht="11.25" customHeight="1">
      <c r="N64" s="29"/>
      <c r="O64" s="29"/>
      <c r="P64" s="29"/>
      <c r="R64" s="160"/>
    </row>
    <row r="65" spans="10:18" s="10" customFormat="1" ht="11.25" customHeight="1">
      <c r="J65"/>
      <c r="K65"/>
      <c r="L65"/>
      <c r="M65"/>
      <c r="N65"/>
      <c r="O65"/>
      <c r="P65"/>
      <c r="R65" s="160"/>
    </row>
    <row r="66" ht="12.75">
      <c r="K66" s="131"/>
    </row>
    <row r="79" spans="10:16" ht="12.75">
      <c r="J79" s="10"/>
      <c r="K79" s="10"/>
      <c r="L79" s="10"/>
      <c r="M79" s="10"/>
      <c r="N79" s="29"/>
      <c r="O79" s="29"/>
      <c r="P79" s="29"/>
    </row>
    <row r="80" spans="10:18" s="10" customFormat="1" ht="11.25" customHeight="1">
      <c r="J80"/>
      <c r="K80"/>
      <c r="L80"/>
      <c r="M80"/>
      <c r="N80"/>
      <c r="O80"/>
      <c r="P80"/>
      <c r="R80" s="160"/>
    </row>
  </sheetData>
  <sheetProtection/>
  <mergeCells count="1"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16"/>
  <sheetViews>
    <sheetView zoomScale="85" zoomScaleNormal="85" zoomScalePageLayoutView="0" workbookViewId="0" topLeftCell="A13">
      <selection activeCell="I20" sqref="I20"/>
    </sheetView>
  </sheetViews>
  <sheetFormatPr defaultColWidth="9.140625" defaultRowHeight="12.75"/>
  <cols>
    <col min="1" max="1" width="28.7109375" style="0" customWidth="1"/>
    <col min="2" max="7" width="9.00390625" style="0" bestFit="1" customWidth="1"/>
    <col min="8" max="8" width="12.57421875" style="0" bestFit="1" customWidth="1"/>
    <col min="9" max="9" width="8.8515625" style="268" customWidth="1"/>
    <col min="10" max="10" width="40.7109375" style="0" customWidth="1"/>
    <col min="11" max="11" width="11.421875" style="0" customWidth="1"/>
    <col min="12" max="12" width="10.421875" style="0" customWidth="1"/>
    <col min="13" max="13" width="8.7109375" style="0" customWidth="1"/>
    <col min="14" max="14" width="9.7109375" style="0" customWidth="1"/>
    <col min="15" max="15" width="12.7109375" style="0" bestFit="1" customWidth="1"/>
    <col min="16" max="16" width="12.140625" style="0" bestFit="1" customWidth="1"/>
    <col min="17" max="17" width="11.7109375" style="0" customWidth="1"/>
    <col min="18" max="32" width="9.140625" style="161" customWidth="1"/>
  </cols>
  <sheetData>
    <row r="1" spans="1:17" ht="12.75" customHeight="1">
      <c r="A1" s="343" t="s">
        <v>197</v>
      </c>
      <c r="B1" s="344"/>
      <c r="C1" s="344"/>
      <c r="D1" s="344"/>
      <c r="E1" s="342"/>
      <c r="F1" s="342"/>
      <c r="G1" s="342"/>
      <c r="H1" s="340"/>
      <c r="J1" s="345" t="s">
        <v>195</v>
      </c>
      <c r="K1" s="346"/>
      <c r="L1" s="346"/>
      <c r="M1" s="346"/>
      <c r="N1" s="347"/>
      <c r="O1" s="347"/>
      <c r="P1" s="347"/>
      <c r="Q1" s="347"/>
    </row>
    <row r="2" spans="1:17" ht="12.75">
      <c r="A2" s="239" t="s">
        <v>128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256</v>
      </c>
      <c r="G2" s="137" t="s">
        <v>261</v>
      </c>
      <c r="H2" s="137" t="s">
        <v>247</v>
      </c>
      <c r="J2" s="125" t="s">
        <v>122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256</v>
      </c>
      <c r="P2" s="122" t="s">
        <v>261</v>
      </c>
      <c r="Q2" s="122" t="s">
        <v>247</v>
      </c>
    </row>
    <row r="3" spans="1:17" ht="12.75">
      <c r="A3" s="240" t="s">
        <v>31</v>
      </c>
      <c r="B3" s="241">
        <v>-506</v>
      </c>
      <c r="C3" s="241">
        <v>-8602</v>
      </c>
      <c r="D3" s="241">
        <v>-2868.1938657500095</v>
      </c>
      <c r="E3" s="242">
        <v>-1337.34603423</v>
      </c>
      <c r="F3" s="242">
        <f>'1.2 Nettokøb område'!F4-'1.4 Udbytter'!F3</f>
        <v>-490.85050437</v>
      </c>
      <c r="G3" s="242">
        <f>'1.2 Nettokøb område'!G4-'1.4 Udbytter'!G3</f>
        <v>-29.54547299</v>
      </c>
      <c r="H3" s="242">
        <f>'1.2 Nettokøb område'!H4-'1.4 Udbytter'!H3</f>
        <v>-3539.12902609</v>
      </c>
      <c r="J3" t="s">
        <v>219</v>
      </c>
      <c r="M3" s="173">
        <f>'2.3 Foreninger nettokøb'!D4-'1.4 Udbytter'!M3</f>
        <v>484.3618362</v>
      </c>
      <c r="N3" s="208">
        <v>238.55137038000004</v>
      </c>
      <c r="O3" s="157">
        <f>'2.3 Foreninger nettokøb'!F4-'1.4 Udbytter'!O3</f>
        <v>40.891633</v>
      </c>
      <c r="P3" s="157">
        <f>'2.3 Foreninger nettokøb'!G4-'1.4 Udbytter'!P3</f>
        <v>24.016406</v>
      </c>
      <c r="Q3" s="157">
        <f>'2.3 Foreninger nettokøb'!H4-'1.4 Udbytter'!Q3</f>
        <v>228.704119</v>
      </c>
    </row>
    <row r="4" spans="1:17" ht="12.75">
      <c r="A4" s="243" t="s">
        <v>193</v>
      </c>
      <c r="B4" s="244">
        <v>-140</v>
      </c>
      <c r="C4" s="244">
        <v>-59</v>
      </c>
      <c r="D4" s="244">
        <v>-39.469505</v>
      </c>
      <c r="E4" s="245">
        <v>-4.503804000000001</v>
      </c>
      <c r="F4" s="245">
        <f>'1.2 Nettokøb område'!F5-'1.4 Udbytter'!F4</f>
        <v>-3.1345</v>
      </c>
      <c r="G4" s="245">
        <f>'1.2 Nettokøb område'!G5-'1.4 Udbytter'!G4</f>
        <v>10.927998</v>
      </c>
      <c r="H4" s="245">
        <f>'1.2 Nettokøb område'!H5-'1.4 Udbytter'!H4</f>
        <v>-103.667713</v>
      </c>
      <c r="J4" s="126" t="s">
        <v>4</v>
      </c>
      <c r="K4" s="157">
        <v>72.765913</v>
      </c>
      <c r="L4" s="157">
        <v>436</v>
      </c>
      <c r="M4" s="173">
        <f>'2.3 Foreninger nettokøb'!D5-'1.4 Udbytter'!M4</f>
        <v>30.55713978</v>
      </c>
      <c r="N4" s="208">
        <v>-87.59467892</v>
      </c>
      <c r="O4" s="157">
        <f>'2.3 Foreninger nettokøb'!F5-'1.4 Udbytter'!O4</f>
        <v>9.1166</v>
      </c>
      <c r="P4" s="157">
        <f>'2.3 Foreninger nettokøb'!G5-'1.4 Udbytter'!P4</f>
        <v>-24.415</v>
      </c>
      <c r="Q4" s="157">
        <f>'2.3 Foreninger nettokøb'!H5-'1.4 Udbytter'!Q4</f>
        <v>-77.45745058</v>
      </c>
    </row>
    <row r="5" spans="1:17" ht="12.75">
      <c r="A5" s="243" t="s">
        <v>32</v>
      </c>
      <c r="B5" s="244">
        <v>0</v>
      </c>
      <c r="C5" s="244">
        <v>0</v>
      </c>
      <c r="D5" s="244">
        <v>0</v>
      </c>
      <c r="E5" s="245">
        <v>0</v>
      </c>
      <c r="F5" s="245">
        <f>'1.2 Nettokøb område'!F6-'1.4 Udbytter'!F5</f>
        <v>0</v>
      </c>
      <c r="G5" s="245">
        <f>'1.2 Nettokøb område'!G6-'1.4 Udbytter'!G5</f>
        <v>2.80504</v>
      </c>
      <c r="H5" s="245">
        <f>'1.2 Nettokøb område'!H6-'1.4 Udbytter'!H5</f>
        <v>1446.849302</v>
      </c>
      <c r="J5" s="126" t="s">
        <v>28</v>
      </c>
      <c r="K5" s="157">
        <v>-114.294215</v>
      </c>
      <c r="L5" s="157">
        <v>-102</v>
      </c>
      <c r="M5" s="173">
        <f>'2.3 Foreninger nettokøb'!D6-'1.4 Udbytter'!M5</f>
        <v>0</v>
      </c>
      <c r="N5" s="208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ht="12.75">
      <c r="A6" s="243" t="s">
        <v>50</v>
      </c>
      <c r="B6" s="244">
        <v>-6109</v>
      </c>
      <c r="C6" s="244">
        <v>-620</v>
      </c>
      <c r="D6" s="244">
        <v>2834.8729614878175</v>
      </c>
      <c r="E6" s="245">
        <v>4001.387244695536</v>
      </c>
      <c r="F6" s="245">
        <f>'1.2 Nettokøb område'!F7-'1.4 Udbytter'!F6</f>
        <v>-366.68946414</v>
      </c>
      <c r="G6" s="245">
        <f>'1.2 Nettokøb område'!G7-'1.4 Udbytter'!G6</f>
        <v>39.23517377</v>
      </c>
      <c r="H6" s="245">
        <f>'1.2 Nettokøb område'!H7-'1.4 Udbytter'!H6</f>
        <v>-6120.44379751</v>
      </c>
      <c r="J6" s="126" t="s">
        <v>212</v>
      </c>
      <c r="K6" s="157"/>
      <c r="L6" s="157"/>
      <c r="M6" s="173">
        <f>'2.3 Foreninger nettokøb'!D7-'1.4 Udbytter'!M6</f>
        <v>37.18615</v>
      </c>
      <c r="N6" s="208">
        <v>-146.58642378</v>
      </c>
      <c r="O6" s="157">
        <f>'2.3 Foreninger nettokøb'!F7-'1.4 Udbytter'!O6</f>
        <v>-5.53932618</v>
      </c>
      <c r="P6" s="157">
        <f>'2.3 Foreninger nettokøb'!G7-'1.4 Udbytter'!P6</f>
        <v>1.29858051</v>
      </c>
      <c r="Q6" s="157">
        <f>'2.3 Foreninger nettokøb'!H7-'1.4 Udbytter'!Q6</f>
        <v>-591.99083511</v>
      </c>
    </row>
    <row r="7" spans="1:17" ht="12.75">
      <c r="A7" s="243" t="s">
        <v>33</v>
      </c>
      <c r="B7" s="244">
        <v>-262</v>
      </c>
      <c r="C7" s="244">
        <v>-302</v>
      </c>
      <c r="D7" s="244">
        <v>22.12147973</v>
      </c>
      <c r="E7" s="245">
        <v>-392.73412462</v>
      </c>
      <c r="F7" s="245">
        <f>'1.2 Nettokøb område'!F8-'1.4 Udbytter'!F7</f>
        <v>-9.3680206</v>
      </c>
      <c r="G7" s="245">
        <f>'1.2 Nettokøb område'!G8-'1.4 Udbytter'!G7</f>
        <v>-3.48331</v>
      </c>
      <c r="H7" s="245">
        <f>'1.2 Nettokøb område'!H8-'1.4 Udbytter'!H7</f>
        <v>-125.17765027</v>
      </c>
      <c r="J7" s="126" t="s">
        <v>5</v>
      </c>
      <c r="K7" s="157">
        <v>7990.429399000001</v>
      </c>
      <c r="L7" s="157">
        <v>2452</v>
      </c>
      <c r="M7" s="173">
        <f>'2.3 Foreninger nettokøb'!D8-'1.4 Udbytter'!M7</f>
        <v>-1225.38990132106</v>
      </c>
      <c r="N7" s="208">
        <v>-700.9781330708502</v>
      </c>
      <c r="O7" s="157">
        <f>'2.3 Foreninger nettokøb'!F8-'1.4 Udbytter'!O7</f>
        <v>-995.67415158</v>
      </c>
      <c r="P7" s="157">
        <f>'2.3 Foreninger nettokøb'!G8-'1.4 Udbytter'!P7</f>
        <v>206.89662266</v>
      </c>
      <c r="Q7" s="157">
        <f>'2.3 Foreninger nettokøb'!H8-'1.4 Udbytter'!Q7</f>
        <v>9008.16787949</v>
      </c>
    </row>
    <row r="8" spans="1:17" ht="12.75">
      <c r="A8" s="243" t="s">
        <v>34</v>
      </c>
      <c r="B8" s="244">
        <v>988</v>
      </c>
      <c r="C8" s="244">
        <v>-1974</v>
      </c>
      <c r="D8" s="244">
        <v>2614.8115872123</v>
      </c>
      <c r="E8" s="245">
        <v>-2775.5323452551156</v>
      </c>
      <c r="F8" s="245">
        <f>'1.2 Nettokøb område'!F9-'1.4 Udbytter'!F8</f>
        <v>-615.3504123170778</v>
      </c>
      <c r="G8" s="245">
        <f>'1.2 Nettokøb område'!G9-'1.4 Udbytter'!G8</f>
        <v>337.61019524</v>
      </c>
      <c r="H8" s="245">
        <f>'1.2 Nettokøb område'!H9-'1.4 Udbytter'!H8</f>
        <v>-4768.597345977078</v>
      </c>
      <c r="J8" s="126" t="s">
        <v>149</v>
      </c>
      <c r="K8" s="157">
        <v>31.915401</v>
      </c>
      <c r="L8" s="157">
        <v>27</v>
      </c>
      <c r="M8" s="173">
        <f>'2.3 Foreninger nettokøb'!D9-'1.4 Udbytter'!M8</f>
        <v>-25.571358239999995</v>
      </c>
      <c r="N8" s="208">
        <v>-96.49330464999998</v>
      </c>
      <c r="O8" s="157">
        <f>'2.3 Foreninger nettokøb'!F9-'1.4 Udbytter'!O8</f>
        <v>-17.70235802</v>
      </c>
      <c r="P8" s="157">
        <f>'2.3 Foreninger nettokøb'!G9-'1.4 Udbytter'!P8</f>
        <v>-15.15564788</v>
      </c>
      <c r="Q8" s="157">
        <f>'2.3 Foreninger nettokøb'!H9-'1.4 Udbytter'!Q8</f>
        <v>-159.20786281</v>
      </c>
    </row>
    <row r="9" spans="1:17" ht="12.75">
      <c r="A9" s="243" t="s">
        <v>35</v>
      </c>
      <c r="B9" s="244">
        <v>-424</v>
      </c>
      <c r="C9" s="244">
        <v>515</v>
      </c>
      <c r="D9" s="244">
        <v>-388.93744537</v>
      </c>
      <c r="E9" s="245">
        <v>-1661.39180275</v>
      </c>
      <c r="F9" s="245">
        <f>'1.2 Nettokøb område'!F10-'1.4 Udbytter'!F9</f>
        <v>-402.02491313</v>
      </c>
      <c r="G9" s="245">
        <f>'1.2 Nettokøb område'!G10-'1.4 Udbytter'!G9</f>
        <v>-103.82618398</v>
      </c>
      <c r="H9" s="245">
        <f>'1.2 Nettokøb område'!H10-'1.4 Udbytter'!H9</f>
        <v>-1723.2708775800002</v>
      </c>
      <c r="J9" s="126" t="s">
        <v>30</v>
      </c>
      <c r="K9" s="157">
        <v>-89.111894</v>
      </c>
      <c r="L9" s="157">
        <v>52</v>
      </c>
      <c r="M9" s="173">
        <f>'2.3 Foreninger nettokøb'!D10-'1.4 Udbytter'!M9</f>
        <v>758.71804789</v>
      </c>
      <c r="N9" s="208">
        <v>861.4418777800001</v>
      </c>
      <c r="O9" s="157">
        <f>'2.3 Foreninger nettokøb'!F10-'1.4 Udbytter'!O9</f>
        <v>105.0873051</v>
      </c>
      <c r="P9" s="157">
        <f>'2.3 Foreninger nettokøb'!G10-'1.4 Udbytter'!P9</f>
        <v>269.5882924</v>
      </c>
      <c r="Q9" s="157">
        <f>'2.3 Foreninger nettokøb'!H10-'1.4 Udbytter'!Q9</f>
        <v>797.8074667100001</v>
      </c>
    </row>
    <row r="10" spans="1:17" ht="12.75">
      <c r="A10" s="243" t="s">
        <v>36</v>
      </c>
      <c r="B10" s="244">
        <v>7424</v>
      </c>
      <c r="C10" s="244">
        <v>11333</v>
      </c>
      <c r="D10" s="244">
        <v>-1107.6929854444634</v>
      </c>
      <c r="E10" s="245">
        <v>2313.348816814627</v>
      </c>
      <c r="F10" s="245">
        <f>'1.2 Nettokøb område'!F11-'1.4 Udbytter'!F10</f>
        <v>-1923.4409109956734</v>
      </c>
      <c r="G10" s="245">
        <f>'1.2 Nettokøb område'!G11-'1.4 Udbytter'!G10</f>
        <v>-513.2207811218368</v>
      </c>
      <c r="H10" s="245">
        <v>5501.883597176334</v>
      </c>
      <c r="J10" s="126" t="s">
        <v>215</v>
      </c>
      <c r="K10" s="157">
        <v>676.562064</v>
      </c>
      <c r="L10" s="157">
        <v>525</v>
      </c>
      <c r="M10" s="173">
        <f>'2.3 Foreninger nettokøb'!D11-'1.4 Udbytter'!M10</f>
        <v>-1812.71829327</v>
      </c>
      <c r="N10" s="208">
        <v>-271.09465398</v>
      </c>
      <c r="O10" s="157">
        <f>'2.3 Foreninger nettokøb'!F11-'1.4 Udbytter'!O10</f>
        <v>-8.98993683</v>
      </c>
      <c r="P10" s="157">
        <f>'2.3 Foreninger nettokøb'!G11-'1.4 Udbytter'!P10</f>
        <v>-40.8025011</v>
      </c>
      <c r="Q10" s="157">
        <f>'2.3 Foreninger nettokøb'!H11-'1.4 Udbytter'!Q10</f>
        <v>-567.01188684</v>
      </c>
    </row>
    <row r="11" spans="1:17" ht="12.75">
      <c r="A11" s="243" t="s">
        <v>37</v>
      </c>
      <c r="B11" s="244">
        <v>111</v>
      </c>
      <c r="C11" s="244">
        <v>-259</v>
      </c>
      <c r="D11" s="244">
        <v>47.5098971</v>
      </c>
      <c r="E11" s="245">
        <v>-237.3524686</v>
      </c>
      <c r="F11" s="245">
        <f>'1.2 Nettokøb område'!F12-'1.4 Udbytter'!F11</f>
        <v>-1.4187743</v>
      </c>
      <c r="G11" s="245">
        <f>'1.2 Nettokøb område'!G12-'1.4 Udbytter'!G11</f>
        <v>-3.465688</v>
      </c>
      <c r="H11" s="245">
        <f>'1.2 Nettokøb område'!H12-'1.4 Udbytter'!H11</f>
        <v>-66.04597690000001</v>
      </c>
      <c r="J11" s="126" t="s">
        <v>6</v>
      </c>
      <c r="K11" s="157">
        <v>-790.6470499999996</v>
      </c>
      <c r="L11" s="157">
        <v>-2256</v>
      </c>
      <c r="M11" s="173">
        <f>'2.3 Foreninger nettokøb'!D12-'1.4 Udbytter'!M11</f>
        <v>-13538.737762783745</v>
      </c>
      <c r="N11" s="208">
        <v>-3118.0355609098333</v>
      </c>
      <c r="O11" s="157">
        <f>'2.3 Foreninger nettokøb'!F12-'1.4 Udbytter'!O11</f>
        <v>-2152.8585652972056</v>
      </c>
      <c r="P11" s="157">
        <f>'2.3 Foreninger nettokøb'!G12-'1.4 Udbytter'!P11</f>
        <v>-376.46406712325404</v>
      </c>
      <c r="Q11" s="157">
        <f>'2.3 Foreninger nettokøb'!H12-'1.4 Udbytter'!Q11</f>
        <v>-11802.148917076518</v>
      </c>
    </row>
    <row r="12" spans="1:17" ht="12.75">
      <c r="A12" s="243" t="s">
        <v>51</v>
      </c>
      <c r="B12" s="244">
        <v>11</v>
      </c>
      <c r="C12" s="244">
        <v>-496</v>
      </c>
      <c r="D12" s="244">
        <v>93.9226038</v>
      </c>
      <c r="E12" s="245">
        <v>-53.962849999999975</v>
      </c>
      <c r="F12" s="245">
        <f>'1.2 Nettokøb område'!F13-'1.4 Udbytter'!F12</f>
        <v>-10.73681</v>
      </c>
      <c r="G12" s="245">
        <f>'1.2 Nettokøb område'!G13-'1.4 Udbytter'!G12</f>
        <v>2.25964</v>
      </c>
      <c r="H12" s="245">
        <f>'1.2 Nettokøb område'!H13-'1.4 Udbytter'!H12</f>
        <v>-73.3330616</v>
      </c>
      <c r="J12" s="126" t="s">
        <v>218</v>
      </c>
      <c r="K12" s="157"/>
      <c r="L12" s="157"/>
      <c r="M12" s="173">
        <f>'2.3 Foreninger nettokøb'!D13-'1.4 Udbytter'!M12</f>
        <v>156.398197</v>
      </c>
      <c r="N12" s="208">
        <v>77.651288</v>
      </c>
      <c r="O12" s="157">
        <f>'2.3 Foreninger nettokøb'!F13-'1.4 Udbytter'!O12</f>
        <v>-7.2555</v>
      </c>
      <c r="P12" s="157">
        <f>'2.3 Foreninger nettokøb'!G13-'1.4 Udbytter'!P12</f>
        <v>1.085</v>
      </c>
      <c r="Q12" s="157">
        <f>'2.3 Foreninger nettokøb'!H13-'1.4 Udbytter'!Q12</f>
        <v>-2.27172</v>
      </c>
    </row>
    <row r="13" spans="1:17" ht="12.75">
      <c r="A13" s="243" t="s">
        <v>38</v>
      </c>
      <c r="B13" s="244">
        <v>-914</v>
      </c>
      <c r="C13" s="244">
        <v>-330</v>
      </c>
      <c r="D13" s="244">
        <v>420.13895213</v>
      </c>
      <c r="E13" s="245">
        <v>-662.14524459</v>
      </c>
      <c r="F13" s="245">
        <f>'1.2 Nettokøb område'!F14-'1.4 Udbytter'!F13</f>
        <v>-38.57983197</v>
      </c>
      <c r="G13" s="245">
        <f>'1.2 Nettokøb område'!G14-'1.4 Udbytter'!G13</f>
        <v>-5.11237858</v>
      </c>
      <c r="H13" s="245">
        <f>'1.2 Nettokøb område'!H14-'1.4 Udbytter'!H13</f>
        <v>-1609.2407396199999</v>
      </c>
      <c r="J13" s="126" t="s">
        <v>153</v>
      </c>
      <c r="K13" s="157">
        <v>-1825.913981</v>
      </c>
      <c r="L13" s="157">
        <v>-963</v>
      </c>
      <c r="M13" s="173">
        <v>411.15434020000004</v>
      </c>
      <c r="N13" s="208">
        <v>801.7866940000001</v>
      </c>
      <c r="O13" s="157">
        <f>'2.3 Foreninger nettokøb'!F14-'1.4 Udbytter'!O13</f>
        <v>271.649896</v>
      </c>
      <c r="P13" s="157">
        <f>'2.3 Foreninger nettokøb'!G14-'1.4 Udbytter'!P13</f>
        <v>332.853791</v>
      </c>
      <c r="Q13" s="157">
        <f>'2.3 Foreninger nettokøb'!H14-'1.4 Udbytter'!Q13</f>
        <v>2581.1544</v>
      </c>
    </row>
    <row r="14" spans="1:17" ht="12.75">
      <c r="A14" s="243" t="s">
        <v>39</v>
      </c>
      <c r="B14" s="244">
        <v>-619</v>
      </c>
      <c r="C14" s="244">
        <v>-324</v>
      </c>
      <c r="D14" s="244">
        <v>-200.83202841</v>
      </c>
      <c r="E14" s="245">
        <v>-126.76485398</v>
      </c>
      <c r="F14" s="245">
        <f>'1.2 Nettokøb område'!F15-'1.4 Udbytter'!F14</f>
        <v>-8.681417</v>
      </c>
      <c r="G14" s="245">
        <f>'1.2 Nettokøb område'!G15-'1.4 Udbytter'!G14</f>
        <v>-12.082642</v>
      </c>
      <c r="H14" s="245">
        <f>'1.2 Nettokøb område'!H15-'1.4 Udbytter'!H14</f>
        <v>-136.34717297999998</v>
      </c>
      <c r="J14" s="126" t="s">
        <v>25</v>
      </c>
      <c r="K14" s="157">
        <v>858.3248</v>
      </c>
      <c r="L14" s="157">
        <v>-64</v>
      </c>
      <c r="M14" s="173">
        <f>'2.3 Foreninger nettokøb'!D15-'1.4 Udbytter'!M14</f>
        <v>480.46517199999994</v>
      </c>
      <c r="N14" s="208">
        <v>-523.570352</v>
      </c>
      <c r="O14" s="157">
        <f>'2.3 Foreninger nettokøb'!F15-'1.4 Udbytter'!O14</f>
        <v>-39.30708</v>
      </c>
      <c r="P14" s="157">
        <f>'2.3 Foreninger nettokøb'!G15-'1.4 Udbytter'!P14</f>
        <v>-60.7382</v>
      </c>
      <c r="Q14" s="157">
        <f>'2.3 Foreninger nettokøb'!H15-'1.4 Udbytter'!Q14</f>
        <v>-304.14651999999995</v>
      </c>
    </row>
    <row r="15" spans="1:17" ht="12.75">
      <c r="A15" s="243" t="s">
        <v>40</v>
      </c>
      <c r="B15" s="244">
        <v>-30</v>
      </c>
      <c r="C15" s="244">
        <v>1</v>
      </c>
      <c r="D15" s="244">
        <v>531.92832954</v>
      </c>
      <c r="E15" s="245">
        <v>203.65571824</v>
      </c>
      <c r="F15" s="245">
        <f>'1.2 Nettokøb område'!F16-'1.4 Udbytter'!F15</f>
        <v>12.551137</v>
      </c>
      <c r="G15" s="245">
        <f>'1.2 Nettokøb område'!G16-'1.4 Udbytter'!G15</f>
        <v>16.685612</v>
      </c>
      <c r="H15" s="245">
        <f>'1.2 Nettokøb område'!H16-'1.4 Udbytter'!H15</f>
        <v>37.54974078</v>
      </c>
      <c r="J15" s="126" t="s">
        <v>238</v>
      </c>
      <c r="K15" s="157"/>
      <c r="L15" s="157"/>
      <c r="M15" s="173"/>
      <c r="N15" s="208">
        <v>2.86784</v>
      </c>
      <c r="O15" s="157">
        <f>'2.3 Foreninger nettokøb'!F16-'1.4 Udbytter'!O15</f>
        <v>4.821378</v>
      </c>
      <c r="P15" s="157">
        <f>'2.3 Foreninger nettokøb'!G16-'1.4 Udbytter'!P15</f>
        <v>22.5761204490858</v>
      </c>
      <c r="Q15" s="157">
        <f>'2.3 Foreninger nettokøb'!H16-'1.4 Udbytter'!Q15</f>
        <v>100.94824252140805</v>
      </c>
    </row>
    <row r="16" spans="1:17" ht="12.75">
      <c r="A16" s="243" t="s">
        <v>41</v>
      </c>
      <c r="B16" s="244">
        <v>-528</v>
      </c>
      <c r="C16" s="244">
        <v>-117</v>
      </c>
      <c r="D16" s="244">
        <v>-63.92109458</v>
      </c>
      <c r="E16" s="245">
        <v>-120.52066524</v>
      </c>
      <c r="F16" s="245">
        <f>'1.2 Nettokøb område'!F17-'1.4 Udbytter'!F16</f>
        <v>-5.51744949</v>
      </c>
      <c r="G16" s="245">
        <f>'1.2 Nettokøb område'!G17-'1.4 Udbytter'!G16</f>
        <v>-3.08476025</v>
      </c>
      <c r="H16" s="245">
        <f>'1.2 Nettokøb område'!H17-'1.4 Udbytter'!H16</f>
        <v>-180.54973230000002</v>
      </c>
      <c r="J16" s="126" t="s">
        <v>185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8">
        <v>0.12075600000000009</v>
      </c>
      <c r="O16" s="157">
        <f>'2.3 Foreninger nettokøb'!F17-'1.4 Udbytter'!O16</f>
        <v>0.202226</v>
      </c>
      <c r="P16" s="157">
        <f>'2.3 Foreninger nettokøb'!G17-'1.4 Udbytter'!P16</f>
        <v>0</v>
      </c>
      <c r="Q16" s="157">
        <f>'2.3 Foreninger nettokøb'!H17-'1.4 Udbytter'!Q16</f>
        <v>-31.286499999999997</v>
      </c>
    </row>
    <row r="17" spans="1:17" ht="12.75">
      <c r="A17" s="243" t="s">
        <v>42</v>
      </c>
      <c r="B17" s="244">
        <v>-1412</v>
      </c>
      <c r="C17" s="244">
        <v>-1755</v>
      </c>
      <c r="D17" s="244">
        <v>-7159.55614461</v>
      </c>
      <c r="E17" s="245">
        <v>-1014.0518862</v>
      </c>
      <c r="F17" s="245">
        <f>'1.2 Nettokøb område'!F18-'1.4 Udbytter'!F17</f>
        <v>-111.56067228</v>
      </c>
      <c r="G17" s="245">
        <f>'1.2 Nettokøb område'!G18-'1.4 Udbytter'!G17</f>
        <v>18.04066175</v>
      </c>
      <c r="H17" s="245">
        <f>'1.2 Nettokøb område'!H18-'1.4 Udbytter'!H17</f>
        <v>-2603.37681996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8">
        <v>392.864868</v>
      </c>
      <c r="O17" s="157">
        <f>'2.3 Foreninger nettokøb'!F18-'1.4 Udbytter'!O17</f>
        <v>111.680768</v>
      </c>
      <c r="P17" s="157">
        <f>'2.3 Foreninger nettokøb'!G18-'1.4 Udbytter'!P17</f>
        <v>35.519779</v>
      </c>
      <c r="Q17" s="157">
        <f>'2.3 Foreninger nettokøb'!H18-'1.4 Udbytter'!Q17</f>
        <v>-158.084989</v>
      </c>
    </row>
    <row r="18" spans="1:17" ht="12.75">
      <c r="A18" s="243" t="s">
        <v>43</v>
      </c>
      <c r="B18" s="244">
        <v>-586</v>
      </c>
      <c r="C18" s="244">
        <v>-367</v>
      </c>
      <c r="D18" s="244">
        <v>-819.2685871900001</v>
      </c>
      <c r="E18" s="245">
        <v>-187.32606388</v>
      </c>
      <c r="F18" s="245">
        <f>'1.2 Nettokøb område'!F19-'1.4 Udbytter'!F18</f>
        <v>1.650139</v>
      </c>
      <c r="G18" s="245">
        <f>'1.2 Nettokøb område'!G19-'1.4 Udbytter'!G18</f>
        <v>-2.060018</v>
      </c>
      <c r="H18" s="245">
        <f>'1.2 Nettokøb område'!H19-'1.4 Udbytter'!H18</f>
        <v>-136.29220604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8">
        <v>387.50154573000003</v>
      </c>
      <c r="O18" s="157">
        <f>'2.3 Foreninger nettokøb'!F19-'1.4 Udbytter'!O18</f>
        <v>8.00997928</v>
      </c>
      <c r="P18" s="157">
        <f>'2.3 Foreninger nettokøb'!G19-'1.4 Udbytter'!P18</f>
        <v>-134.29550864</v>
      </c>
      <c r="Q18" s="157">
        <f>'2.3 Foreninger nettokøb'!H19-'1.4 Udbytter'!Q18</f>
        <v>-56.436565689999995</v>
      </c>
    </row>
    <row r="19" spans="1:17" ht="12.75">
      <c r="A19" s="243" t="s">
        <v>44</v>
      </c>
      <c r="B19" s="244">
        <v>-457</v>
      </c>
      <c r="C19" s="244">
        <v>-489</v>
      </c>
      <c r="D19" s="244">
        <v>-185.95990321</v>
      </c>
      <c r="E19" s="245">
        <v>-287.73541514</v>
      </c>
      <c r="F19" s="245">
        <f>'1.2 Nettokøb område'!F20-'1.4 Udbytter'!F19</f>
        <v>-9.5799325</v>
      </c>
      <c r="G19" s="245">
        <f>'1.2 Nettokøb område'!G20-'1.4 Udbytter'!G19</f>
        <v>-3.44457683</v>
      </c>
      <c r="H19" s="245">
        <f>'1.2 Nettokøb område'!H20-'1.4 Udbytter'!H19</f>
        <v>-928.6823250900001</v>
      </c>
      <c r="J19" s="126" t="s">
        <v>199</v>
      </c>
      <c r="K19" s="157">
        <v>319</v>
      </c>
      <c r="L19" s="157">
        <v>165</v>
      </c>
      <c r="M19" s="173">
        <f>'2.3 Foreninger nettokøb'!D20-'1.4 Udbytter'!M19</f>
        <v>381.013457</v>
      </c>
      <c r="N19" s="208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ht="12.75">
      <c r="A20" s="243" t="s">
        <v>45</v>
      </c>
      <c r="B20" s="244">
        <v>98</v>
      </c>
      <c r="C20" s="244">
        <v>-278</v>
      </c>
      <c r="D20" s="244">
        <v>-128.933694</v>
      </c>
      <c r="E20" s="245">
        <v>-182.26719371000002</v>
      </c>
      <c r="F20" s="245">
        <f>'1.2 Nettokøb område'!F21-'1.4 Udbytter'!F20</f>
        <v>-18.639744</v>
      </c>
      <c r="G20" s="245">
        <f>'1.2 Nettokøb område'!G21-'1.4 Udbytter'!G20</f>
        <v>-11.1801</v>
      </c>
      <c r="H20" s="245">
        <f>'1.2 Nettokøb område'!H21-'1.4 Udbytter'!H20</f>
        <v>-85.7839989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8">
        <v>102.07798100000002</v>
      </c>
      <c r="O20" s="157">
        <f>'2.3 Foreninger nettokøb'!F21-'1.4 Udbytter'!O20</f>
        <v>10.3356</v>
      </c>
      <c r="P20" s="157">
        <f>'2.3 Foreninger nettokøb'!G21-'1.4 Udbytter'!P20</f>
        <v>73.03914</v>
      </c>
      <c r="Q20" s="157">
        <f>'2.3 Foreninger nettokøb'!H21-'1.4 Udbytter'!Q20</f>
        <v>141.896883</v>
      </c>
    </row>
    <row r="21" spans="1:17" ht="12.75">
      <c r="A21" s="243" t="s">
        <v>162</v>
      </c>
      <c r="B21" s="244">
        <v>177</v>
      </c>
      <c r="C21" s="244">
        <v>1232</v>
      </c>
      <c r="D21" s="244">
        <v>2068.14176209</v>
      </c>
      <c r="E21" s="245">
        <v>2146.28468373</v>
      </c>
      <c r="F21" s="245">
        <f>'1.2 Nettokøb område'!F22-'1.4 Udbytter'!F21</f>
        <v>90.97337371</v>
      </c>
      <c r="G21" s="245">
        <f>'1.2 Nettokøb område'!G22-'1.4 Udbytter'!G21</f>
        <v>185.13540121</v>
      </c>
      <c r="H21" s="245">
        <f>'1.2 Nettokøb område'!H22-'1.4 Udbytter'!H21</f>
        <v>1700.7876565699999</v>
      </c>
      <c r="J21" s="126" t="s">
        <v>55</v>
      </c>
      <c r="K21" s="157">
        <v>3320.584389</v>
      </c>
      <c r="L21" s="157">
        <v>2614</v>
      </c>
      <c r="M21" s="173">
        <f>'2.3 Foreninger nettokøb'!D22-'1.4 Udbytter'!M21</f>
        <v>471.71972817000005</v>
      </c>
      <c r="N21" s="208">
        <v>504.91084291</v>
      </c>
      <c r="O21" s="157">
        <f>'2.3 Foreninger nettokøb'!F22-'1.4 Udbytter'!O21</f>
        <v>-57.86079439</v>
      </c>
      <c r="P21" s="157">
        <f>'2.3 Foreninger nettokøb'!G22-'1.4 Udbytter'!P21</f>
        <v>84.0720039</v>
      </c>
      <c r="Q21" s="157">
        <f>'2.3 Foreninger nettokøb'!H22-'1.4 Udbytter'!Q21</f>
        <v>-341.66728234000004</v>
      </c>
    </row>
    <row r="22" spans="1:17" ht="12.75">
      <c r="A22" s="240" t="s">
        <v>20</v>
      </c>
      <c r="B22" s="246">
        <v>-2672</v>
      </c>
      <c r="C22" s="246">
        <v>5711</v>
      </c>
      <c r="D22" s="246">
        <v>-1461.123814724342</v>
      </c>
      <c r="E22" s="246">
        <v>958.3877455150468</v>
      </c>
      <c r="F22" s="246">
        <f>'1.2 Nettokøb område'!F23-'1.4 Udbytter'!F22</f>
        <v>-3419.5482030127514</v>
      </c>
      <c r="G22" s="246">
        <f>'1.2 Nettokøb område'!G23-'1.4 Udbytter'!G22</f>
        <v>-48.26071679183681</v>
      </c>
      <c r="H22" s="246">
        <f>'1.2 Nettokøb område'!H23-'1.4 Udbytter'!H22</f>
        <v>-9973.739121200742</v>
      </c>
      <c r="J22" s="126" t="s">
        <v>225</v>
      </c>
      <c r="K22" s="157"/>
      <c r="L22" s="157"/>
      <c r="M22" s="173">
        <f>'2.3 Foreninger nettokøb'!D23-'1.4 Udbytter'!M22</f>
        <v>54.980784</v>
      </c>
      <c r="N22" s="208">
        <v>-14.61189</v>
      </c>
      <c r="O22" s="157">
        <f>'2.3 Foreninger nettokøb'!F23-'1.4 Udbytter'!O22</f>
        <v>-2.8476</v>
      </c>
      <c r="P22" s="157">
        <f>'2.3 Foreninger nettokøb'!G23-'1.4 Udbytter'!P22</f>
        <v>1.63584</v>
      </c>
      <c r="Q22" s="157">
        <f>'2.3 Foreninger nettokøb'!H23-'1.4 Udbytter'!Q22</f>
        <v>9.98964</v>
      </c>
    </row>
    <row r="23" spans="1:17" ht="12.75">
      <c r="A23" s="243" t="s">
        <v>62</v>
      </c>
      <c r="B23" s="244">
        <v>-4468</v>
      </c>
      <c r="C23" s="244">
        <v>1432</v>
      </c>
      <c r="D23" s="244">
        <v>9151.82204758999</v>
      </c>
      <c r="E23" s="244">
        <v>3774.44836948</v>
      </c>
      <c r="F23" s="244">
        <f>'1.2 Nettokøb område'!F24-'1.4 Udbytter'!F23</f>
        <v>-1133.32646211</v>
      </c>
      <c r="G23" s="244">
        <f>'1.2 Nettokøb område'!G24-'1.4 Udbytter'!G23</f>
        <v>-1177.03745937</v>
      </c>
      <c r="H23" s="244">
        <f>'1.2 Nettokøb område'!H24-'1.4 Udbytter'!H23</f>
        <v>-491.12242587000003</v>
      </c>
      <c r="J23" s="126" t="s">
        <v>9</v>
      </c>
      <c r="K23" s="157">
        <v>3744.529362</v>
      </c>
      <c r="L23" s="157">
        <v>-840</v>
      </c>
      <c r="M23" s="173">
        <f>'2.3 Foreninger nettokøb'!D24-'1.4 Udbytter'!M23</f>
        <v>15972.64878866</v>
      </c>
      <c r="N23" s="208">
        <v>-1160.291263565132</v>
      </c>
      <c r="O23" s="157">
        <f>'2.3 Foreninger nettokøb'!F24-'1.4 Udbytter'!O23</f>
        <v>334.55602236</v>
      </c>
      <c r="P23" s="157">
        <f>'2.3 Foreninger nettokøb'!G24-'1.4 Udbytter'!P23</f>
        <v>40.59570959</v>
      </c>
      <c r="Q23" s="157">
        <f>'2.3 Foreninger nettokøb'!H24-'1.4 Udbytter'!Q23</f>
        <v>9022.21465168</v>
      </c>
    </row>
    <row r="24" spans="1:17" ht="12.75">
      <c r="A24" s="243" t="s">
        <v>63</v>
      </c>
      <c r="B24" s="244">
        <v>6784</v>
      </c>
      <c r="C24" s="244">
        <v>2125</v>
      </c>
      <c r="D24" s="244">
        <v>3041.0567701400296</v>
      </c>
      <c r="E24" s="244">
        <v>1030.55930877</v>
      </c>
      <c r="F24" s="244">
        <f>'1.2 Nettokøb område'!F25-'1.4 Udbytter'!F24</f>
        <v>-1663.53485344</v>
      </c>
      <c r="G24" s="244">
        <f>'1.2 Nettokøb område'!G25-'1.4 Udbytter'!G24</f>
        <v>338.66177526</v>
      </c>
      <c r="H24" s="244">
        <f>'1.2 Nettokøb område'!H25-'1.4 Udbytter'!H24</f>
        <v>-859.37867446</v>
      </c>
      <c r="J24" s="126" t="s">
        <v>205</v>
      </c>
      <c r="K24" s="157"/>
      <c r="L24" s="157">
        <v>2857</v>
      </c>
      <c r="M24" s="173">
        <f>'2.3 Foreninger nettokøb'!D25-'1.4 Udbytter'!M24</f>
        <v>572.23003502</v>
      </c>
      <c r="N24" s="208">
        <v>107.71052434</v>
      </c>
      <c r="O24" s="157">
        <f>'2.3 Foreninger nettokøb'!F25-'1.4 Udbytter'!O24</f>
        <v>74.54807885</v>
      </c>
      <c r="P24" s="157">
        <f>'2.3 Foreninger nettokøb'!G25-'1.4 Udbytter'!P24</f>
        <v>55.4214303</v>
      </c>
      <c r="Q24" s="157">
        <f>'2.3 Foreninger nettokøb'!H25-'1.4 Udbytter'!Q24</f>
        <v>202.04667443</v>
      </c>
    </row>
    <row r="25" spans="1:17" ht="12.75">
      <c r="A25" s="243" t="s">
        <v>64</v>
      </c>
      <c r="B25" s="244">
        <v>4509</v>
      </c>
      <c r="C25" s="244">
        <v>5954</v>
      </c>
      <c r="D25" s="244">
        <v>10696.09293145</v>
      </c>
      <c r="E25" s="244">
        <v>-8618.55578119</v>
      </c>
      <c r="F25" s="244">
        <f>'1.2 Nettokøb område'!F26-'1.4 Udbytter'!F25</f>
        <v>1635.38764385</v>
      </c>
      <c r="G25" s="244">
        <f>'1.2 Nettokøb område'!G26-'1.4 Udbytter'!G25</f>
        <v>643.69651957</v>
      </c>
      <c r="H25" s="244">
        <f>'1.2 Nettokøb område'!H26-'1.4 Udbytter'!H25</f>
        <v>10737.424006199999</v>
      </c>
      <c r="J25" s="126" t="s">
        <v>206</v>
      </c>
      <c r="K25" s="157">
        <v>2203.623565</v>
      </c>
      <c r="L25" s="157">
        <v>5690</v>
      </c>
      <c r="M25" s="173">
        <f>'2.3 Foreninger nettokøb'!D26-'1.4 Udbytter'!M25</f>
        <v>-1990.8801525099998</v>
      </c>
      <c r="N25" s="208">
        <v>-3748.95111817</v>
      </c>
      <c r="O25" s="157">
        <f>'2.3 Foreninger nettokøb'!F26-'1.4 Udbytter'!O25</f>
        <v>995.5650727</v>
      </c>
      <c r="P25" s="157">
        <f>'2.3 Foreninger nettokøb'!G26-'1.4 Udbytter'!P25</f>
        <v>35.72128018</v>
      </c>
      <c r="Q25" s="157">
        <f>'2.3 Foreninger nettokøb'!H26-'1.4 Udbytter'!Q25</f>
        <v>7504.307926970001</v>
      </c>
    </row>
    <row r="26" spans="1:17" ht="12.75">
      <c r="A26" s="243" t="s">
        <v>52</v>
      </c>
      <c r="B26" s="244">
        <v>-37</v>
      </c>
      <c r="C26" s="244">
        <v>-23</v>
      </c>
      <c r="D26" s="244">
        <v>-6.8740299</v>
      </c>
      <c r="E26" s="244">
        <v>-5.391396</v>
      </c>
      <c r="F26" s="244">
        <f>'1.2 Nettokøb område'!F27-'1.4 Udbytter'!F26</f>
        <v>0</v>
      </c>
      <c r="G26" s="244">
        <f>'1.2 Nettokøb område'!G27-'1.4 Udbytter'!G26</f>
        <v>0</v>
      </c>
      <c r="H26" s="244">
        <f>'1.2 Nettokøb område'!H27-'1.4 Udbytter'!H26</f>
        <v>-3.3696225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8">
        <v>102.50348700000004</v>
      </c>
      <c r="O26" s="157">
        <f>'2.3 Foreninger nettokøb'!F27-'1.4 Udbytter'!O26</f>
        <v>23.02954</v>
      </c>
      <c r="P26" s="157">
        <f>'2.3 Foreninger nettokøb'!G27-'1.4 Udbytter'!P26</f>
        <v>43.044631</v>
      </c>
      <c r="Q26" s="157">
        <f>'2.3 Foreninger nettokøb'!H27-'1.4 Udbytter'!Q26</f>
        <v>74.23421099999999</v>
      </c>
    </row>
    <row r="27" spans="1:17" ht="12.75">
      <c r="A27" s="240" t="s">
        <v>21</v>
      </c>
      <c r="B27" s="246">
        <v>6788</v>
      </c>
      <c r="C27" s="246">
        <v>9488</v>
      </c>
      <c r="D27" s="246">
        <v>22882.09771928002</v>
      </c>
      <c r="E27" s="247">
        <v>-3818.93949894</v>
      </c>
      <c r="F27" s="247">
        <f>'1.2 Nettokøb område'!F28-'1.4 Udbytter'!F27</f>
        <v>-1161.4736716999998</v>
      </c>
      <c r="G27" s="247">
        <f>'1.2 Nettokøb område'!G28-'1.4 Udbytter'!G27</f>
        <v>-194.6791645400001</v>
      </c>
      <c r="H27" s="247">
        <f>'1.2 Nettokøb område'!H28-'1.4 Udbytter'!H27</f>
        <v>9383.553283369998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8">
        <v>-201.03139999999985</v>
      </c>
      <c r="O27" s="157">
        <f>'2.3 Foreninger nettokøb'!F28-'1.4 Udbytter'!O27</f>
        <v>-76.901113</v>
      </c>
      <c r="P27" s="157">
        <f>'2.3 Foreninger nettokøb'!G28-'1.4 Udbytter'!P27</f>
        <v>-105.59792</v>
      </c>
      <c r="Q27" s="157">
        <f>'2.3 Foreninger nettokøb'!H28-'1.4 Udbytter'!Q27</f>
        <v>-918.5239589999999</v>
      </c>
    </row>
    <row r="28" spans="1:17" ht="12.75">
      <c r="A28" s="243" t="s">
        <v>46</v>
      </c>
      <c r="B28" s="244">
        <v>1165</v>
      </c>
      <c r="C28" s="244">
        <v>-1034</v>
      </c>
      <c r="D28" s="244">
        <v>-7789.139129821702</v>
      </c>
      <c r="E28" s="245">
        <v>2959.595008438234</v>
      </c>
      <c r="F28" s="245">
        <f>'1.2 Nettokøb område'!F29-'1.4 Udbytter'!F28</f>
        <v>827.1297527633932</v>
      </c>
      <c r="G28" s="245">
        <f>'1.2 Nettokøb område'!G29-'1.4 Udbytter'!G28</f>
        <v>405.8766396625442</v>
      </c>
      <c r="H28" s="245">
        <f>'1.2 Nettokøb område'!H29-'1.4 Udbytter'!H28</f>
        <v>1910.4450952597574</v>
      </c>
      <c r="J28" s="126" t="s">
        <v>189</v>
      </c>
      <c r="K28" s="157">
        <v>-14</v>
      </c>
      <c r="L28" s="157">
        <v>-5</v>
      </c>
      <c r="M28" s="173">
        <f>'2.3 Foreninger nettokøb'!D29-'1.4 Udbytter'!M28</f>
        <v>-80.94848684881676</v>
      </c>
      <c r="N28" s="208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ht="12.75">
      <c r="A29" s="243" t="s">
        <v>47</v>
      </c>
      <c r="B29" s="244">
        <v>9521</v>
      </c>
      <c r="C29" s="244">
        <v>-4596</v>
      </c>
      <c r="D29" s="244">
        <v>-13455.720194046144</v>
      </c>
      <c r="E29" s="245">
        <v>-7208.54371350458</v>
      </c>
      <c r="F29" s="245">
        <f>'1.2 Nettokøb område'!F30-'1.4 Udbytter'!F29</f>
        <v>-259.14224074864</v>
      </c>
      <c r="G29" s="245">
        <f>'1.2 Nettokøb område'!G30-'1.4 Udbytter'!G29</f>
        <v>-140.2135043078988</v>
      </c>
      <c r="H29" s="245">
        <f>'1.2 Nettokøb område'!H30-'1.4 Udbytter'!H29</f>
        <v>5104.930485277355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48.95191200000001</v>
      </c>
      <c r="N29" s="208">
        <v>77.22870900000001</v>
      </c>
      <c r="O29" s="157">
        <f>'2.3 Foreninger nettokøb'!F30-'1.4 Udbytter'!O29</f>
        <v>-1.678189</v>
      </c>
      <c r="P29" s="157">
        <f>'2.3 Foreninger nettokøb'!G30-'1.4 Udbytter'!P29</f>
        <v>-14.315542</v>
      </c>
      <c r="Q29" s="157">
        <f>'2.3 Foreninger nettokøb'!H30-'1.4 Udbytter'!Q29</f>
        <v>-4.176689999999997</v>
      </c>
    </row>
    <row r="30" spans="1:17" ht="12.75">
      <c r="A30" s="243" t="s">
        <v>48</v>
      </c>
      <c r="B30" s="244">
        <v>-8488</v>
      </c>
      <c r="C30" s="244">
        <v>7362</v>
      </c>
      <c r="D30" s="244">
        <v>-11156.280551620866</v>
      </c>
      <c r="E30" s="245">
        <v>7023.0216120992645</v>
      </c>
      <c r="F30" s="245">
        <f>'1.2 Nettokøb område'!F31-'1.4 Udbytter'!F30</f>
        <v>-77.67272798581435</v>
      </c>
      <c r="G30" s="245">
        <f>'1.2 Nettokøb område'!G31-'1.4 Udbytter'!G30</f>
        <v>-424.6925430935184</v>
      </c>
      <c r="H30" s="245">
        <f>'1.2 Nettokøb område'!H31-'1.4 Udbytter'!H30</f>
        <v>117.28496358600825</v>
      </c>
      <c r="J30" s="126" t="s">
        <v>223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8">
        <v>-39.49440196</v>
      </c>
      <c r="O30" s="157">
        <f>'2.3 Foreninger nettokøb'!F31-'1.4 Udbytter'!O30</f>
        <v>0</v>
      </c>
      <c r="P30" s="157">
        <f>'2.3 Foreninger nettokøb'!G31-'1.4 Udbytter'!P30</f>
        <v>0</v>
      </c>
      <c r="Q30" s="157">
        <f>'2.3 Foreninger nettokøb'!H31-'1.4 Udbytter'!Q30</f>
        <v>-130.0031286</v>
      </c>
    </row>
    <row r="31" spans="1:17" ht="12.75">
      <c r="A31" s="243" t="s">
        <v>148</v>
      </c>
      <c r="B31" s="244">
        <v>10858</v>
      </c>
      <c r="C31" s="244">
        <v>-162</v>
      </c>
      <c r="D31" s="244">
        <v>-4157.64960025</v>
      </c>
      <c r="E31" s="245">
        <v>-4347.42069715</v>
      </c>
      <c r="F31" s="245">
        <f>'1.2 Nettokøb område'!F32-'1.4 Udbytter'!F31</f>
        <v>2365.46736422</v>
      </c>
      <c r="G31" s="245">
        <f>'1.2 Nettokøb område'!G32-'1.4 Udbytter'!G31</f>
        <v>-53.19012318</v>
      </c>
      <c r="H31" s="245">
        <f>'1.2 Nettokøb område'!H32-'1.4 Udbytter'!H31</f>
        <v>3479.21026793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-848.1729483499994</v>
      </c>
      <c r="N31" s="208">
        <v>-1.218648399999438</v>
      </c>
      <c r="O31" s="157">
        <f>'2.3 Foreninger nettokøb'!F32-'1.4 Udbytter'!O31</f>
        <v>-115.631519</v>
      </c>
      <c r="P31" s="157">
        <f>'2.3 Foreninger nettokøb'!G32-'1.4 Udbytter'!P31</f>
        <v>-100.604433</v>
      </c>
      <c r="Q31" s="157">
        <f>'2.3 Foreninger nettokøb'!H32-'1.4 Udbytter'!Q31</f>
        <v>-650.1429731999997</v>
      </c>
    </row>
    <row r="32" spans="1:17" ht="12.75">
      <c r="A32" s="243" t="s">
        <v>151</v>
      </c>
      <c r="B32" s="244">
        <v>273</v>
      </c>
      <c r="C32" s="244">
        <v>-482</v>
      </c>
      <c r="D32" s="244">
        <v>637.7805470718705</v>
      </c>
      <c r="E32" s="245">
        <v>-1050.6125565900002</v>
      </c>
      <c r="F32" s="245">
        <f>'1.2 Nettokøb område'!F33-'1.4 Udbytter'!F32</f>
        <v>-11.72633545</v>
      </c>
      <c r="G32" s="245">
        <f>'1.2 Nettokøb område'!G33-'1.4 Udbytter'!G32</f>
        <v>-15.1211852</v>
      </c>
      <c r="H32" s="245">
        <f>'1.2 Nettokøb område'!H33-'1.4 Udbytter'!H32</f>
        <v>-528.08352951</v>
      </c>
      <c r="J32" s="126" t="s">
        <v>12</v>
      </c>
      <c r="K32" s="157">
        <v>2284.00979</v>
      </c>
      <c r="L32" s="157">
        <v>1364</v>
      </c>
      <c r="M32" s="173">
        <f>'2.3 Foreninger nettokøb'!D33-'1.4 Udbytter'!M32</f>
        <v>17272.329665266552</v>
      </c>
      <c r="N32" s="208">
        <v>17160.264509418244</v>
      </c>
      <c r="O32" s="157">
        <f>'2.3 Foreninger nettokøb'!F33-'1.4 Udbytter'!O32</f>
        <v>311.7399419833932</v>
      </c>
      <c r="P32" s="157">
        <f>'2.3 Foreninger nettokøb'!G33-'1.4 Udbytter'!P32</f>
        <v>323.1806341625442</v>
      </c>
      <c r="Q32" s="157">
        <f>'2.3 Foreninger nettokøb'!H33-'1.4 Udbytter'!Q32</f>
        <v>7207.994800959757</v>
      </c>
    </row>
    <row r="33" spans="1:17" ht="12.75">
      <c r="A33" s="243" t="s">
        <v>163</v>
      </c>
      <c r="B33" s="244">
        <v>-233</v>
      </c>
      <c r="C33" s="244">
        <v>1057</v>
      </c>
      <c r="D33" s="244">
        <v>486.35601718</v>
      </c>
      <c r="E33" s="245">
        <v>-1815.34899001</v>
      </c>
      <c r="F33" s="245">
        <f>'1.2 Nettokøb område'!F34-'1.4 Udbytter'!F33</f>
        <v>67.08295227</v>
      </c>
      <c r="G33" s="245">
        <f>'1.2 Nettokøb område'!G34-'1.4 Udbytter'!G33</f>
        <v>228.51579939</v>
      </c>
      <c r="H33" s="245">
        <f>'1.2 Nettokøb område'!H34-'1.4 Udbytter'!H33</f>
        <v>932.86174726</v>
      </c>
      <c r="J33" s="126" t="s">
        <v>187</v>
      </c>
      <c r="K33" s="157">
        <v>1576.904249</v>
      </c>
      <c r="L33" s="157">
        <v>2709</v>
      </c>
      <c r="M33" s="173">
        <f>'2.3 Foreninger nettokøb'!D34-'1.4 Udbytter'!M33</f>
        <v>3369.49828969</v>
      </c>
      <c r="N33" s="208">
        <v>2754.42872235</v>
      </c>
      <c r="O33" s="157">
        <f>'2.3 Foreninger nettokøb'!F34-'1.4 Udbytter'!O33</f>
        <v>101.141525</v>
      </c>
      <c r="P33" s="157">
        <f>'2.3 Foreninger nettokøb'!G34-'1.4 Udbytter'!P33</f>
        <v>155.8946325</v>
      </c>
      <c r="Q33" s="157">
        <f>'2.3 Foreninger nettokøb'!H34-'1.4 Udbytter'!Q33</f>
        <v>1100.2129929399998</v>
      </c>
    </row>
    <row r="34" spans="1:17" ht="12.75">
      <c r="A34" s="240" t="s">
        <v>22</v>
      </c>
      <c r="B34" s="246">
        <v>13096</v>
      </c>
      <c r="C34" s="246">
        <v>2145</v>
      </c>
      <c r="D34" s="246">
        <v>-35434.65291148684</v>
      </c>
      <c r="E34" s="247">
        <v>-4439.309336717082</v>
      </c>
      <c r="F34" s="247">
        <f>'1.2 Nettokøb område'!F35-'1.4 Udbytter'!F34</f>
        <v>2911.138765068939</v>
      </c>
      <c r="G34" s="247">
        <f>'1.2 Nettokøb område'!G35-'1.4 Udbytter'!G34</f>
        <v>1.175083271127022</v>
      </c>
      <c r="H34" s="247">
        <f>'1.2 Nettokøb område'!H35-'1.4 Udbytter'!H34</f>
        <v>11016.64902980312</v>
      </c>
      <c r="J34" s="126" t="s">
        <v>157</v>
      </c>
      <c r="K34" s="157">
        <v>917.875627</v>
      </c>
      <c r="L34" s="157">
        <v>-3098</v>
      </c>
      <c r="M34" s="173">
        <f>'2.3 Foreninger nettokøb'!D35-'1.4 Udbytter'!M34</f>
        <v>-1725.6417660000002</v>
      </c>
      <c r="N34" s="208">
        <v>116.50510499999996</v>
      </c>
      <c r="O34" s="157">
        <f>'2.3 Foreninger nettokøb'!F35-'1.4 Udbytter'!O34</f>
        <v>-4.146537</v>
      </c>
      <c r="P34" s="157">
        <f>'2.3 Foreninger nettokøb'!G35-'1.4 Udbytter'!P34</f>
        <v>34.383345</v>
      </c>
      <c r="Q34" s="157">
        <f>'2.3 Foreninger nettokøb'!H35-'1.4 Udbytter'!Q34</f>
        <v>-1829.037793</v>
      </c>
    </row>
    <row r="35" spans="1:17" ht="12.75">
      <c r="A35" s="248" t="s">
        <v>49</v>
      </c>
      <c r="B35" s="241">
        <v>59</v>
      </c>
      <c r="C35" s="241">
        <v>4</v>
      </c>
      <c r="D35" s="241">
        <v>-50.000453</v>
      </c>
      <c r="E35" s="242">
        <v>-23.283551</v>
      </c>
      <c r="F35" s="242">
        <f>'1.2 Nettokøb område'!F36-'1.4 Udbytter'!F35</f>
        <v>0</v>
      </c>
      <c r="G35" s="242">
        <f>'1.2 Nettokøb område'!G36-'1.4 Udbytter'!G35</f>
        <v>0</v>
      </c>
      <c r="H35" s="242">
        <f>'1.2 Nettokøb område'!H36-'1.4 Udbytter'!H35</f>
        <v>2.903173</v>
      </c>
      <c r="J35" s="126" t="s">
        <v>154</v>
      </c>
      <c r="K35" s="157">
        <v>-1692</v>
      </c>
      <c r="L35" s="157">
        <v>-2075</v>
      </c>
      <c r="M35" s="173">
        <f>'2.3 Foreninger nettokøb'!D36-'1.4 Udbytter'!M35</f>
        <v>-421</v>
      </c>
      <c r="N35" s="208">
        <v>-376.13194</v>
      </c>
      <c r="O35" s="157">
        <f>'2.3 Foreninger nettokøb'!F36-'1.4 Udbytter'!O35</f>
        <v>-7.776990999999995</v>
      </c>
      <c r="P35" s="157">
        <f>'2.3 Foreninger nettokøb'!G36-'1.4 Udbytter'!P35</f>
        <v>-1.026494999999997</v>
      </c>
      <c r="Q35" s="157">
        <f>'2.3 Foreninger nettokøb'!H36-'1.4 Udbytter'!Q35</f>
        <v>-111.497051</v>
      </c>
    </row>
    <row r="36" spans="1:17" ht="12.75">
      <c r="A36" s="240" t="s">
        <v>147</v>
      </c>
      <c r="B36" s="241">
        <v>-9</v>
      </c>
      <c r="C36" s="241">
        <v>306</v>
      </c>
      <c r="D36" s="241">
        <v>2018.4256578999998</v>
      </c>
      <c r="E36" s="242">
        <v>107.35778358</v>
      </c>
      <c r="F36" s="242">
        <f>'1.2 Nettokøb område'!F37-'1.4 Udbytter'!F36</f>
        <v>-127.53935142</v>
      </c>
      <c r="G36" s="242">
        <f>'1.2 Nettokøb område'!G37-'1.4 Udbytter'!G36</f>
        <v>46.79424683</v>
      </c>
      <c r="H36" s="242">
        <f>'1.2 Nettokøb område'!H37-'1.4 Udbytter'!H36</f>
        <v>-247.12501981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</v>
      </c>
      <c r="N36" s="208">
        <v>175.22760444000005</v>
      </c>
      <c r="O36" s="157">
        <f>'2.3 Foreninger nettokøb'!F37-'1.4 Udbytter'!O36</f>
        <v>246.69328871</v>
      </c>
      <c r="P36" s="157">
        <f>'2.3 Foreninger nettokøb'!G37-'1.4 Udbytter'!P36</f>
        <v>746.91678828</v>
      </c>
      <c r="Q36" s="157">
        <f>'2.3 Foreninger nettokøb'!H37-'1.4 Udbytter'!Q36</f>
        <v>1420.38809</v>
      </c>
    </row>
    <row r="37" spans="1:17" ht="12.75">
      <c r="A37" s="249" t="s">
        <v>231</v>
      </c>
      <c r="B37" s="244"/>
      <c r="C37" s="244"/>
      <c r="D37" s="244"/>
      <c r="E37" s="245">
        <v>5468.27715345</v>
      </c>
      <c r="F37" s="245">
        <f>'1.2 Nettokøb område'!F38-'1.4 Udbytter'!F37</f>
        <v>519.37425262</v>
      </c>
      <c r="G37" s="245">
        <f>'1.2 Nettokøb område'!G38-'1.4 Udbytter'!G37</f>
        <v>877.9052517490858</v>
      </c>
      <c r="H37" s="245">
        <f>'1.2 Nettokøb område'!H38-'1.4 Udbytter'!H37</f>
        <v>6170.805007242271</v>
      </c>
      <c r="J37" s="126" t="s">
        <v>23</v>
      </c>
      <c r="K37" s="157">
        <v>38.288887</v>
      </c>
      <c r="L37" s="157">
        <v>-15</v>
      </c>
      <c r="M37" s="173">
        <f>'2.3 Foreninger nettokøb'!D38-'1.4 Udbytter'!M37</f>
        <v>27.427641</v>
      </c>
      <c r="N37" s="208">
        <v>17.354726</v>
      </c>
      <c r="O37" s="157">
        <f>'2.3 Foreninger nettokøb'!F38-'1.4 Udbytter'!O37</f>
        <v>-0.03215</v>
      </c>
      <c r="P37" s="157">
        <f>'2.3 Foreninger nettokøb'!G38-'1.4 Udbytter'!P37</f>
        <v>1.557842</v>
      </c>
      <c r="Q37" s="157">
        <f>'2.3 Foreninger nettokøb'!H38-'1.4 Udbytter'!Q37</f>
        <v>8.570311</v>
      </c>
    </row>
    <row r="38" spans="1:17" ht="12.75">
      <c r="A38" s="249" t="s">
        <v>232</v>
      </c>
      <c r="B38" s="244"/>
      <c r="C38" s="244"/>
      <c r="D38" s="244"/>
      <c r="E38" s="245">
        <v>889.0192922999901</v>
      </c>
      <c r="F38" s="245">
        <f>'1.2 Nettokøb område'!F39-'1.4 Udbytter'!F38</f>
        <v>-3.17398918</v>
      </c>
      <c r="G38" s="245">
        <f>'1.2 Nettokøb område'!G39-'1.4 Udbytter'!G38</f>
        <v>85.88162513</v>
      </c>
      <c r="H38" s="245">
        <f>'1.2 Nettokøb område'!H39-'1.4 Udbytter'!H38</f>
        <v>15.474803289999983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8">
        <v>-102.28474431001</v>
      </c>
      <c r="O38" s="157">
        <f>'2.3 Foreninger nettokøb'!F39-'1.4 Udbytter'!O38</f>
        <v>63.47281575</v>
      </c>
      <c r="P38" s="157">
        <f>'2.3 Foreninger nettokøb'!G39-'1.4 Udbytter'!P38</f>
        <v>-0.3069935</v>
      </c>
      <c r="Q38" s="157">
        <f>'2.3 Foreninger nettokøb'!H39-'1.4 Udbytter'!Q38</f>
        <v>18.645858179999998</v>
      </c>
    </row>
    <row r="39" spans="1:17" ht="12.75">
      <c r="A39" s="249" t="s">
        <v>233</v>
      </c>
      <c r="B39" s="244"/>
      <c r="C39" s="244"/>
      <c r="D39" s="244"/>
      <c r="E39" s="245">
        <v>985.9219234799999</v>
      </c>
      <c r="F39" s="245">
        <f>'1.2 Nettokøb område'!F40-'1.4 Udbytter'!F39</f>
        <v>208.28507462</v>
      </c>
      <c r="G39" s="245">
        <f>'1.2 Nettokøb område'!G40-'1.4 Udbytter'!G39</f>
        <v>66.31994314</v>
      </c>
      <c r="H39" s="245">
        <f>'1.2 Nettokøb område'!H40-'1.4 Udbytter'!H39</f>
        <v>760.3449460100001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8">
        <v>-12.043491199999998</v>
      </c>
      <c r="O39" s="157">
        <f>'2.3 Foreninger nettokøb'!F40-'1.4 Udbytter'!O39</f>
        <v>-5.29701169</v>
      </c>
      <c r="P39" s="157">
        <f>'2.3 Foreninger nettokøb'!G40-'1.4 Udbytter'!P39</f>
        <v>0.99955173</v>
      </c>
      <c r="Q39" s="157">
        <f>'2.3 Foreninger nettokøb'!H40-'1.4 Udbytter'!Q39</f>
        <v>-10.81830229</v>
      </c>
    </row>
    <row r="40" spans="1:17" ht="12.75">
      <c r="A40" s="250" t="s">
        <v>234</v>
      </c>
      <c r="B40" s="251"/>
      <c r="C40" s="251"/>
      <c r="D40" s="251"/>
      <c r="E40" s="252">
        <v>2186.69852382</v>
      </c>
      <c r="F40" s="252">
        <f>'1.2 Nettokøb område'!F41-'1.4 Udbytter'!F40</f>
        <v>289.07850232</v>
      </c>
      <c r="G40" s="252">
        <f>'1.2 Nettokøb område'!G41-'1.4 Udbytter'!G40</f>
        <v>347.00440766</v>
      </c>
      <c r="H40" s="252">
        <f>'1.2 Nettokøb område'!H41-'1.4 Udbytter'!H40</f>
        <v>3815.63497225</v>
      </c>
      <c r="J40" s="126" t="s">
        <v>155</v>
      </c>
      <c r="K40" s="157">
        <v>-1963.933087</v>
      </c>
      <c r="L40" s="157">
        <v>-1126</v>
      </c>
      <c r="M40" s="173">
        <f>'2.3 Foreninger nettokøb'!D41-'1.4 Udbytter'!M40</f>
        <v>2890.28067643</v>
      </c>
      <c r="N40" s="208">
        <v>-2510.81673011</v>
      </c>
      <c r="O40" s="157">
        <f>'2.3 Foreninger nettokøb'!F41-'1.4 Udbytter'!O40</f>
        <v>274.58636086</v>
      </c>
      <c r="P40" s="157">
        <f>'2.3 Foreninger nettokøb'!G41-'1.4 Udbytter'!P40</f>
        <v>-84.19510882</v>
      </c>
      <c r="Q40" s="157">
        <f>'2.3 Foreninger nettokøb'!H41-'1.4 Udbytter'!Q40</f>
        <v>9.580662270000062</v>
      </c>
    </row>
    <row r="41" spans="1:17" ht="12.75">
      <c r="A41" s="240" t="s">
        <v>53</v>
      </c>
      <c r="B41" s="241">
        <v>8893</v>
      </c>
      <c r="C41" s="241">
        <v>10248</v>
      </c>
      <c r="D41" s="241">
        <v>38685.32438756074</v>
      </c>
      <c r="E41" s="242">
        <v>9529.91689304999</v>
      </c>
      <c r="F41" s="242">
        <f>'1.2 Nettokøb område'!F42-'1.4 Udbytter'!F41</f>
        <v>1013.56384038</v>
      </c>
      <c r="G41" s="242">
        <f>'1.2 Nettokøb område'!G42-'1.4 Udbytter'!G41</f>
        <v>1377.1112276790857</v>
      </c>
      <c r="H41" s="242">
        <f>'1.2 Nettokøb område'!H42-'1.4 Udbytter'!H41</f>
        <v>10762.25972879227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8">
        <v>-1808.72249522</v>
      </c>
      <c r="O41" s="157">
        <f>'2.3 Foreninger nettokøb'!F42-'1.4 Udbytter'!O41</f>
        <v>-0.7541685</v>
      </c>
      <c r="P41" s="157">
        <f>'2.3 Foreninger nettokøb'!G42-'1.4 Udbytter'!P41</f>
        <v>-0.65586225</v>
      </c>
      <c r="Q41" s="157">
        <f>'2.3 Foreninger nettokøb'!H42-'1.4 Udbytter'!Q41</f>
        <v>-7.88635422</v>
      </c>
    </row>
    <row r="42" spans="1:17" ht="12.75">
      <c r="A42" s="240" t="s">
        <v>160</v>
      </c>
      <c r="B42" s="241">
        <v>488</v>
      </c>
      <c r="C42" s="241">
        <v>1697</v>
      </c>
      <c r="D42" s="241">
        <v>8897.61678789</v>
      </c>
      <c r="E42" s="242">
        <v>2798.51700459</v>
      </c>
      <c r="F42" s="242">
        <f>'1.2 Nettokøb område'!F43-'1.4 Udbytter'!F42</f>
        <v>209.89036128</v>
      </c>
      <c r="G42" s="242">
        <f>'1.2 Nettokøb område'!G43-'1.4 Udbytter'!G42</f>
        <v>248.03450013</v>
      </c>
      <c r="H42" s="242">
        <f>'1.2 Nettokøb område'!H43-'1.4 Udbytter'!H42</f>
        <v>1265.57296868</v>
      </c>
      <c r="J42" s="126" t="s">
        <v>190</v>
      </c>
      <c r="K42" s="157">
        <v>399</v>
      </c>
      <c r="L42" s="157">
        <v>-795</v>
      </c>
      <c r="M42" s="173">
        <f>'2.3 Foreninger nettokøb'!D43-'1.4 Udbytter'!M42</f>
        <v>-1570.77790245996</v>
      </c>
      <c r="N42" s="208">
        <v>-1160.31651999</v>
      </c>
      <c r="O42" s="157">
        <f>'2.3 Foreninger nettokøb'!F43-'1.4 Udbytter'!O42</f>
        <v>-120.6262634</v>
      </c>
      <c r="P42" s="157">
        <f>'2.3 Foreninger nettokøb'!G43-'1.4 Udbytter'!P42</f>
        <v>0.72475504</v>
      </c>
      <c r="Q42" s="157">
        <f>'2.3 Foreninger nettokøb'!H43-'1.4 Udbytter'!Q42</f>
        <v>-1003.18168962</v>
      </c>
    </row>
    <row r="43" spans="1:17" ht="12.75">
      <c r="A43" s="240" t="s">
        <v>161</v>
      </c>
      <c r="B43" s="241">
        <v>824</v>
      </c>
      <c r="C43" s="241">
        <v>28</v>
      </c>
      <c r="D43" s="241">
        <v>2478.47602832</v>
      </c>
      <c r="E43" s="242">
        <v>442.10169488</v>
      </c>
      <c r="F43" s="242">
        <f>'1.2 Nettokøb område'!F44-'1.4 Udbytter'!F43</f>
        <v>-10.01993806</v>
      </c>
      <c r="G43" s="242">
        <f>'1.2 Nettokøb område'!G44-'1.4 Udbytter'!G43</f>
        <v>-8.22095626</v>
      </c>
      <c r="H43" s="242">
        <f>'1.2 Nettokøb område'!H44-'1.4 Udbytter'!H43</f>
        <v>112.34037653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8">
        <v>502.153420215536</v>
      </c>
      <c r="O43" s="157">
        <f>'2.3 Foreninger nettokøb'!F44-'1.4 Udbytter'!O43</f>
        <v>-251.279892</v>
      </c>
      <c r="P43" s="157">
        <f>'2.3 Foreninger nettokøb'!G44-'1.4 Udbytter'!P43</f>
        <v>96.328193</v>
      </c>
      <c r="Q43" s="157">
        <f>'2.3 Foreninger nettokøb'!H44-'1.4 Udbytter'!Q43</f>
        <v>-142.939323</v>
      </c>
    </row>
    <row r="44" spans="1:17" ht="12.75">
      <c r="A44" s="240" t="s">
        <v>158</v>
      </c>
      <c r="B44" s="241">
        <v>-907</v>
      </c>
      <c r="C44" s="241">
        <v>113</v>
      </c>
      <c r="D44" s="241">
        <v>2631.645071051183</v>
      </c>
      <c r="E44" s="242">
        <v>2439.6184416</v>
      </c>
      <c r="F44" s="242">
        <f>'1.2 Nettokøb område'!F45-'1.4 Udbytter'!F44</f>
        <v>197.58457754</v>
      </c>
      <c r="G44" s="242">
        <f>'1.2 Nettokøb område'!G45-'1.4 Udbytter'!G44</f>
        <v>237.39483706</v>
      </c>
      <c r="H44" s="242">
        <f>'1.2 Nettokøb område'!H45-'1.4 Udbytter'!H44</f>
        <v>1870.7029227</v>
      </c>
      <c r="J44" s="92" t="s">
        <v>15</v>
      </c>
      <c r="K44" s="70">
        <v>26015</v>
      </c>
      <c r="L44" s="70">
        <v>21134</v>
      </c>
      <c r="M44" s="70">
        <v>37654.92477804074</v>
      </c>
      <c r="N44" s="70">
        <v>8679.016061327957</v>
      </c>
      <c r="O44" s="70">
        <f>SUM(O3:O43)-O35</f>
        <v>-877.2541242938129</v>
      </c>
      <c r="P44" s="70">
        <f>SUM(P3:P43)-P35</f>
        <v>1629.8035843883758</v>
      </c>
      <c r="Q44" s="70">
        <f>SUM(Q3:Q43)-Q35</f>
        <v>20648.444067774646</v>
      </c>
    </row>
    <row r="45" spans="1:17" ht="12.75">
      <c r="A45" s="253" t="s">
        <v>171</v>
      </c>
      <c r="B45" s="254">
        <v>-10</v>
      </c>
      <c r="C45" s="254">
        <v>-5</v>
      </c>
      <c r="D45" s="254">
        <v>-124.689829</v>
      </c>
      <c r="E45" s="255">
        <v>2021.994919</v>
      </c>
      <c r="F45" s="255">
        <f>'1.2 Nettokøb område'!F46-'1.4 Udbytter'!F45</f>
        <v>0</v>
      </c>
      <c r="G45" s="255">
        <f>'1.2 Nettokøb område'!G46-'1.4 Udbytter'!G45</f>
        <v>0</v>
      </c>
      <c r="H45" s="255">
        <f>'1.2 Nettokøb område'!H46-'1.4 Udbytter'!H45</f>
        <v>-5.544248</v>
      </c>
      <c r="J45" s="93" t="s">
        <v>115</v>
      </c>
      <c r="K45" s="94">
        <v>24323</v>
      </c>
      <c r="L45" s="94">
        <v>19059</v>
      </c>
      <c r="M45" s="94">
        <v>37233.92477804074</v>
      </c>
      <c r="N45" s="94">
        <v>8302.884121327957</v>
      </c>
      <c r="O45" s="94">
        <f>SUM(O3:O43)</f>
        <v>-885.0311152938128</v>
      </c>
      <c r="P45" s="94">
        <f>SUM(P3:P43)</f>
        <v>1628.7770893883758</v>
      </c>
      <c r="Q45" s="94">
        <f>SUM(Q3:Q43)</f>
        <v>20536.947016774648</v>
      </c>
    </row>
    <row r="46" spans="1:17" ht="12.75">
      <c r="A46" s="256" t="s">
        <v>141</v>
      </c>
      <c r="B46" s="257">
        <v>26015</v>
      </c>
      <c r="C46" s="257">
        <v>21134</v>
      </c>
      <c r="D46" s="257">
        <v>37654.92477804074</v>
      </c>
      <c r="E46" s="258">
        <v>8679.016061327966</v>
      </c>
      <c r="F46" s="258">
        <f>F3+F22+F27+F34+F35+F36+F41+F42+F43+F44+F45</f>
        <v>-877.2541242938128</v>
      </c>
      <c r="G46" s="258">
        <f>G3+G22+G27+G34+G35+G36+G41+G42+G43+G44+G45</f>
        <v>1629.8035843883758</v>
      </c>
      <c r="H46" s="258">
        <f>H3+H22+H27+H34+H35+H36+H41+H42+H43+H44+H45</f>
        <v>20648.444067774646</v>
      </c>
      <c r="J46" s="198" t="s">
        <v>196</v>
      </c>
      <c r="K46" s="198"/>
      <c r="L46" s="198"/>
      <c r="M46" s="198"/>
      <c r="N46" s="198"/>
      <c r="O46" s="198"/>
      <c r="P46" s="198"/>
      <c r="Q46" s="161"/>
    </row>
    <row r="47" s="160" customFormat="1" ht="12.75"/>
    <row r="48" s="160" customFormat="1" ht="12.75">
      <c r="F48" s="200"/>
    </row>
    <row r="49" s="160" customFormat="1" ht="12.75"/>
    <row r="50" s="160" customFormat="1" ht="12.75"/>
    <row r="51" s="160" customFormat="1" ht="12.75"/>
    <row r="52" s="160" customFormat="1" ht="12.75"/>
    <row r="53" s="160" customFormat="1" ht="12.75">
      <c r="H53" s="206"/>
    </row>
    <row r="54" s="160" customFormat="1" ht="12.75"/>
    <row r="55" s="160" customFormat="1" ht="12.75"/>
    <row r="56" s="160" customFormat="1" ht="12.75"/>
    <row r="57" s="160" customFormat="1" ht="12.75"/>
    <row r="58" s="160" customFormat="1" ht="12.75"/>
    <row r="59" s="160" customFormat="1" ht="12.75"/>
    <row r="60" s="160" customFormat="1" ht="12.75"/>
    <row r="61" s="160" customFormat="1" ht="12.75"/>
    <row r="62" s="160" customFormat="1" ht="12.75"/>
    <row r="63" s="160" customFormat="1" ht="12.75"/>
    <row r="64" s="160" customFormat="1" ht="12.75"/>
    <row r="65" s="160" customFormat="1" ht="12.75"/>
    <row r="66" s="160" customFormat="1" ht="12.75"/>
    <row r="67" s="160" customFormat="1" ht="12.75"/>
    <row r="68" s="160" customFormat="1" ht="12.75"/>
    <row r="69" s="160" customFormat="1" ht="12.75"/>
    <row r="70" s="160" customFormat="1" ht="12.75"/>
    <row r="71" s="160" customFormat="1" ht="12.75"/>
    <row r="72" s="160" customFormat="1" ht="12.75"/>
    <row r="73" s="160" customFormat="1" ht="12.75"/>
    <row r="74" s="160" customFormat="1" ht="12.75"/>
    <row r="75" s="160" customFormat="1" ht="12.75"/>
    <row r="76" s="160" customFormat="1" ht="12.75"/>
    <row r="77" s="160" customFormat="1" ht="12.75"/>
    <row r="78" s="160" customFormat="1" ht="12.75"/>
    <row r="79" s="160" customFormat="1" ht="12.75"/>
    <row r="80" s="160" customFormat="1" ht="12.75"/>
    <row r="81" s="160" customFormat="1" ht="12.75"/>
    <row r="82" s="160" customFormat="1" ht="12.75"/>
    <row r="83" s="160" customFormat="1" ht="12.75"/>
    <row r="84" s="160" customFormat="1" ht="12.75"/>
    <row r="85" s="160" customFormat="1" ht="12.75"/>
    <row r="86" spans="10:17" ht="12.75">
      <c r="J86" s="202"/>
      <c r="K86" s="160"/>
      <c r="L86" s="160"/>
      <c r="M86" s="203"/>
      <c r="N86" s="203"/>
      <c r="O86" s="203"/>
      <c r="P86" s="203"/>
      <c r="Q86" s="160"/>
    </row>
    <row r="87" spans="10:17" ht="12.75">
      <c r="J87" s="202"/>
      <c r="K87" s="160"/>
      <c r="L87" s="160"/>
      <c r="M87" s="203"/>
      <c r="N87" s="203"/>
      <c r="O87" s="203"/>
      <c r="P87" s="203"/>
      <c r="Q87" s="160"/>
    </row>
    <row r="88" spans="10:17" ht="12.75">
      <c r="J88" s="202"/>
      <c r="K88" s="160"/>
      <c r="L88" s="160"/>
      <c r="M88" s="203"/>
      <c r="N88" s="203"/>
      <c r="O88" s="203"/>
      <c r="P88" s="203"/>
      <c r="Q88" s="160"/>
    </row>
    <row r="89" spans="10:17" ht="12.75">
      <c r="J89" s="202"/>
      <c r="K89" s="160"/>
      <c r="L89" s="160"/>
      <c r="M89" s="203"/>
      <c r="N89" s="203"/>
      <c r="O89" s="203"/>
      <c r="P89" s="203"/>
      <c r="Q89" s="160"/>
    </row>
    <row r="90" spans="10:17" ht="12.75">
      <c r="J90" s="202"/>
      <c r="K90" s="160"/>
      <c r="L90" s="160"/>
      <c r="M90" s="203"/>
      <c r="N90" s="203"/>
      <c r="O90" s="203"/>
      <c r="P90" s="203"/>
      <c r="Q90" s="160"/>
    </row>
    <row r="91" spans="10:17" ht="12.75">
      <c r="J91" s="202"/>
      <c r="K91" s="160"/>
      <c r="L91" s="160"/>
      <c r="M91" s="203"/>
      <c r="N91" s="203"/>
      <c r="O91" s="203"/>
      <c r="P91" s="203"/>
      <c r="Q91" s="160"/>
    </row>
    <row r="92" spans="10:17" ht="12.75">
      <c r="J92" s="202"/>
      <c r="K92" s="160"/>
      <c r="L92" s="160"/>
      <c r="M92" s="203"/>
      <c r="N92" s="203"/>
      <c r="O92" s="203"/>
      <c r="P92" s="203"/>
      <c r="Q92" s="160"/>
    </row>
    <row r="93" spans="10:17" ht="12.75">
      <c r="J93" s="202"/>
      <c r="K93" s="160"/>
      <c r="L93" s="160"/>
      <c r="M93" s="203"/>
      <c r="N93" s="203"/>
      <c r="O93" s="203"/>
      <c r="P93" s="203"/>
      <c r="Q93" s="160"/>
    </row>
    <row r="94" spans="10:17" ht="12.75">
      <c r="J94" s="202"/>
      <c r="K94" s="160"/>
      <c r="L94" s="160"/>
      <c r="M94" s="203"/>
      <c r="N94" s="203"/>
      <c r="O94" s="203"/>
      <c r="P94" s="203"/>
      <c r="Q94" s="160"/>
    </row>
    <row r="95" spans="10:17" ht="12.75">
      <c r="J95" s="202"/>
      <c r="K95" s="160"/>
      <c r="L95" s="160"/>
      <c r="M95" s="203"/>
      <c r="N95" s="203"/>
      <c r="O95" s="203"/>
      <c r="P95" s="203"/>
      <c r="Q95" s="160"/>
    </row>
    <row r="96" spans="10:17" ht="12.75">
      <c r="J96" s="202"/>
      <c r="K96" s="160"/>
      <c r="L96" s="160"/>
      <c r="M96" s="203"/>
      <c r="N96" s="203"/>
      <c r="O96" s="203"/>
      <c r="P96" s="203"/>
      <c r="Q96" s="160"/>
    </row>
    <row r="97" spans="10:17" ht="12.75">
      <c r="J97" s="202"/>
      <c r="K97" s="160"/>
      <c r="L97" s="160"/>
      <c r="M97" s="203"/>
      <c r="N97" s="203"/>
      <c r="O97" s="203"/>
      <c r="P97" s="203"/>
      <c r="Q97" s="160"/>
    </row>
    <row r="98" spans="10:17" ht="12.75">
      <c r="J98" s="124"/>
      <c r="K98" s="10"/>
      <c r="L98" s="10"/>
      <c r="M98" s="29"/>
      <c r="N98" s="29"/>
      <c r="O98" s="29"/>
      <c r="P98" s="29"/>
      <c r="Q98" s="10"/>
    </row>
    <row r="99" spans="10:17" ht="12.75">
      <c r="J99" s="124"/>
      <c r="K99" s="10"/>
      <c r="L99" s="10"/>
      <c r="M99" s="29"/>
      <c r="N99" s="29"/>
      <c r="O99" s="29"/>
      <c r="P99" s="29"/>
      <c r="Q99" s="10"/>
    </row>
    <row r="100" spans="10:17" ht="12.75">
      <c r="J100" s="124"/>
      <c r="K100" s="10"/>
      <c r="L100" s="10"/>
      <c r="M100" s="29"/>
      <c r="N100" s="29"/>
      <c r="O100" s="29"/>
      <c r="P100" s="29"/>
      <c r="Q100" s="10"/>
    </row>
    <row r="101" spans="10:17" ht="12.75">
      <c r="J101" s="124"/>
      <c r="K101" s="10"/>
      <c r="L101" s="10"/>
      <c r="M101" s="29"/>
      <c r="N101" s="29"/>
      <c r="O101" s="29"/>
      <c r="P101" s="29"/>
      <c r="Q101" s="10"/>
    </row>
    <row r="102" spans="10:17" ht="12.75">
      <c r="J102" s="124"/>
      <c r="K102" s="10"/>
      <c r="L102" s="10"/>
      <c r="M102" s="29"/>
      <c r="N102" s="29"/>
      <c r="O102" s="29"/>
      <c r="P102" s="29"/>
      <c r="Q102" s="10"/>
    </row>
    <row r="103" spans="10:17" ht="12.75">
      <c r="J103" s="124"/>
      <c r="K103" s="10"/>
      <c r="L103" s="10"/>
      <c r="M103" s="29"/>
      <c r="N103" s="29"/>
      <c r="O103" s="29"/>
      <c r="P103" s="29"/>
      <c r="Q103" s="10"/>
    </row>
    <row r="104" spans="10:17" ht="12.75">
      <c r="J104" s="124"/>
      <c r="K104" s="10"/>
      <c r="L104" s="10"/>
      <c r="M104" s="29"/>
      <c r="N104" s="29"/>
      <c r="O104" s="29"/>
      <c r="P104" s="29"/>
      <c r="Q104" s="10"/>
    </row>
    <row r="105" spans="10:17" ht="12.75">
      <c r="J105" s="124"/>
      <c r="K105" s="10"/>
      <c r="L105" s="10"/>
      <c r="M105" s="29"/>
      <c r="N105" s="29"/>
      <c r="O105" s="29"/>
      <c r="P105" s="29"/>
      <c r="Q105" s="10"/>
    </row>
    <row r="106" spans="10:17" ht="12.75">
      <c r="J106" s="124"/>
      <c r="K106" s="10"/>
      <c r="L106" s="10"/>
      <c r="M106" s="29"/>
      <c r="N106" s="29"/>
      <c r="O106" s="29"/>
      <c r="P106" s="29"/>
      <c r="Q106" s="10"/>
    </row>
    <row r="107" spans="10:17" ht="12.75">
      <c r="J107" s="124"/>
      <c r="K107" s="10"/>
      <c r="L107" s="10"/>
      <c r="M107" s="29"/>
      <c r="N107" s="29"/>
      <c r="O107" s="29"/>
      <c r="P107" s="29"/>
      <c r="Q107" s="10"/>
    </row>
    <row r="108" spans="10:17" ht="12.75">
      <c r="J108" s="124"/>
      <c r="K108" s="10"/>
      <c r="L108" s="10"/>
      <c r="M108" s="29"/>
      <c r="N108" s="29"/>
      <c r="O108" s="29"/>
      <c r="P108" s="29"/>
      <c r="Q108" s="10"/>
    </row>
    <row r="109" spans="10:17" ht="12.75">
      <c r="J109" s="124"/>
      <c r="K109" s="10"/>
      <c r="L109" s="10"/>
      <c r="M109" s="29"/>
      <c r="N109" s="29"/>
      <c r="O109" s="29"/>
      <c r="P109" s="29"/>
      <c r="Q109" s="10"/>
    </row>
    <row r="110" spans="10:17" ht="12.75">
      <c r="J110" s="124"/>
      <c r="K110" s="10"/>
      <c r="L110" s="10"/>
      <c r="M110" s="29"/>
      <c r="N110" s="29"/>
      <c r="O110" s="29"/>
      <c r="P110" s="29"/>
      <c r="Q110" s="10"/>
    </row>
    <row r="111" spans="10:17" ht="12.75">
      <c r="J111" s="124"/>
      <c r="K111" s="10"/>
      <c r="L111" s="10"/>
      <c r="M111" s="29"/>
      <c r="N111" s="29"/>
      <c r="O111" s="29"/>
      <c r="P111" s="29"/>
      <c r="Q111" s="10"/>
    </row>
    <row r="112" spans="10:17" ht="12.75">
      <c r="J112" s="124"/>
      <c r="K112" s="10"/>
      <c r="L112" s="10"/>
      <c r="M112" s="29"/>
      <c r="N112" s="29"/>
      <c r="O112" s="29"/>
      <c r="P112" s="29"/>
      <c r="Q112" s="10"/>
    </row>
    <row r="113" spans="10:17" ht="12.75">
      <c r="J113" s="124"/>
      <c r="K113" s="10"/>
      <c r="L113" s="10"/>
      <c r="M113" s="29"/>
      <c r="N113" s="29"/>
      <c r="O113" s="29"/>
      <c r="P113" s="29"/>
      <c r="Q113" s="10"/>
    </row>
    <row r="114" spans="10:17" ht="12.75">
      <c r="J114" s="124"/>
      <c r="K114" s="10"/>
      <c r="L114" s="10"/>
      <c r="M114" s="29"/>
      <c r="N114" s="29"/>
      <c r="O114" s="29"/>
      <c r="P114" s="29"/>
      <c r="Q114" s="10"/>
    </row>
    <row r="115" spans="10:17" ht="12.75">
      <c r="J115" s="124"/>
      <c r="K115" s="10"/>
      <c r="L115" s="10"/>
      <c r="M115" s="29"/>
      <c r="N115" s="29"/>
      <c r="O115" s="29"/>
      <c r="P115" s="29"/>
      <c r="Q115" s="10"/>
    </row>
    <row r="116" spans="10:17" ht="12.75">
      <c r="J116" s="124"/>
      <c r="K116" s="10"/>
      <c r="L116" s="10"/>
      <c r="M116" s="29"/>
      <c r="N116" s="29"/>
      <c r="O116" s="29"/>
      <c r="P116" s="29"/>
      <c r="Q116" s="10"/>
    </row>
  </sheetData>
  <sheetProtection/>
  <mergeCells count="2">
    <mergeCell ref="A1:H1"/>
    <mergeCell ref="J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4"/>
  <sheetViews>
    <sheetView zoomScale="75" zoomScaleNormal="75" zoomScalePageLayoutView="0" workbookViewId="0" topLeftCell="A25">
      <selection activeCell="J6" sqref="J6"/>
    </sheetView>
  </sheetViews>
  <sheetFormatPr defaultColWidth="11.421875" defaultRowHeight="12.75"/>
  <cols>
    <col min="1" max="1" width="47.57421875" style="6" customWidth="1"/>
    <col min="2" max="2" width="13.421875" style="6" customWidth="1"/>
    <col min="3" max="3" width="12.7109375" style="6" customWidth="1"/>
    <col min="4" max="4" width="12.28125" style="6" customWidth="1"/>
    <col min="5" max="5" width="12.140625" style="6" customWidth="1"/>
    <col min="6" max="6" width="13.28125" style="6" customWidth="1"/>
    <col min="7" max="7" width="12.7109375" style="6" bestFit="1" customWidth="1"/>
    <col min="8" max="8" width="12.140625" style="296" bestFit="1" customWidth="1"/>
    <col min="9" max="9" width="12.57421875" style="191" bestFit="1" customWidth="1"/>
    <col min="10" max="10" width="15.8515625" style="191" customWidth="1"/>
    <col min="11" max="31" width="11.421875" style="191" customWidth="1"/>
    <col min="32" max="16384" width="11.421875" style="6" customWidth="1"/>
  </cols>
  <sheetData>
    <row r="1" spans="1:10" ht="32.25" customHeight="1">
      <c r="A1" s="348" t="s">
        <v>120</v>
      </c>
      <c r="B1" s="349"/>
      <c r="C1" s="349"/>
      <c r="D1" s="349"/>
      <c r="E1" s="349"/>
      <c r="F1" s="349"/>
      <c r="G1" s="350"/>
      <c r="H1" s="349"/>
      <c r="I1" s="349"/>
      <c r="J1" s="351"/>
    </row>
    <row r="2" spans="1:10" ht="21.75" customHeight="1">
      <c r="A2" s="354" t="s">
        <v>258</v>
      </c>
      <c r="B2" s="354"/>
      <c r="C2" s="354"/>
      <c r="D2" s="354"/>
      <c r="E2" s="354"/>
      <c r="F2" s="354"/>
      <c r="G2" s="355"/>
      <c r="H2" s="352" t="s">
        <v>252</v>
      </c>
      <c r="I2" s="352"/>
      <c r="J2" s="353"/>
    </row>
    <row r="3" spans="1:10" ht="38.25">
      <c r="A3" s="311" t="s">
        <v>132</v>
      </c>
      <c r="B3" s="312">
        <v>2015</v>
      </c>
      <c r="C3" s="313">
        <v>2016</v>
      </c>
      <c r="D3" s="313">
        <v>2017</v>
      </c>
      <c r="E3" s="313">
        <v>2018</v>
      </c>
      <c r="F3" s="313" t="s">
        <v>256</v>
      </c>
      <c r="G3" s="313" t="s">
        <v>261</v>
      </c>
      <c r="H3" s="314">
        <v>2018</v>
      </c>
      <c r="I3" s="313" t="s">
        <v>256</v>
      </c>
      <c r="J3" s="313" t="s">
        <v>261</v>
      </c>
    </row>
    <row r="4" spans="1:31" s="7" customFormat="1" ht="14.25" customHeight="1">
      <c r="A4" s="76" t="s">
        <v>219</v>
      </c>
      <c r="B4" s="56"/>
      <c r="C4" s="139"/>
      <c r="D4" s="139">
        <v>494.3892307</v>
      </c>
      <c r="E4" s="139">
        <v>720.252748</v>
      </c>
      <c r="F4" s="139">
        <v>958.239059</v>
      </c>
      <c r="G4" s="139">
        <v>978.530347</v>
      </c>
      <c r="H4" s="269">
        <v>719.7377997</v>
      </c>
      <c r="I4" s="139">
        <v>958.2390591</v>
      </c>
      <c r="J4" s="139">
        <v>978.5303472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</row>
    <row r="5" spans="1:31" s="7" customFormat="1" ht="14.25" customHeight="1">
      <c r="A5" s="77" t="s">
        <v>4</v>
      </c>
      <c r="B5" s="58">
        <v>3210</v>
      </c>
      <c r="C5" s="119">
        <v>3775</v>
      </c>
      <c r="D5" s="119">
        <v>3963.82142506838</v>
      </c>
      <c r="E5" s="119">
        <v>3693.14006503036</v>
      </c>
      <c r="F5" s="119">
        <v>3936.3308562</v>
      </c>
      <c r="G5" s="119">
        <v>3958.8897025</v>
      </c>
      <c r="H5" s="231">
        <v>3533.9068631</v>
      </c>
      <c r="I5" s="119">
        <v>3774.310249046675</v>
      </c>
      <c r="J5" s="119">
        <v>3794.415247156605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1:31" s="7" customFormat="1" ht="12.75">
      <c r="A6" s="77" t="s">
        <v>212</v>
      </c>
      <c r="B6" s="58"/>
      <c r="C6" s="119">
        <v>857</v>
      </c>
      <c r="D6" s="119">
        <v>937.5697668</v>
      </c>
      <c r="E6" s="119">
        <v>736.22973738</v>
      </c>
      <c r="F6" s="119">
        <v>245.5997563</v>
      </c>
      <c r="G6" s="119">
        <v>255.7614173</v>
      </c>
      <c r="H6" s="231">
        <v>736.22973738</v>
      </c>
      <c r="I6" s="119">
        <v>245.59975633</v>
      </c>
      <c r="J6" s="119">
        <v>255.76141733</v>
      </c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spans="1:31" s="7" customFormat="1" ht="12.75">
      <c r="A7" s="78" t="s">
        <v>28</v>
      </c>
      <c r="B7" s="58">
        <v>104</v>
      </c>
      <c r="C7" s="119"/>
      <c r="D7" s="119"/>
      <c r="E7" s="119"/>
      <c r="F7" s="119"/>
      <c r="G7" s="118"/>
      <c r="H7" s="231"/>
      <c r="I7" s="119"/>
      <c r="J7" s="119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1:10" ht="12.75">
      <c r="A8" s="79" t="s">
        <v>5</v>
      </c>
      <c r="B8" s="59">
        <v>103893</v>
      </c>
      <c r="C8" s="140">
        <v>117176</v>
      </c>
      <c r="D8" s="140">
        <v>130211.51479920544</v>
      </c>
      <c r="E8" s="140">
        <v>75256.84977060778</v>
      </c>
      <c r="F8" s="140">
        <v>89038.891871463</v>
      </c>
      <c r="G8" s="140">
        <v>89987.087609096</v>
      </c>
      <c r="H8" s="270">
        <v>71987.99807746381</v>
      </c>
      <c r="I8" s="140">
        <v>81153.22494459065</v>
      </c>
      <c r="J8" s="140">
        <v>81620.80929601946</v>
      </c>
    </row>
    <row r="9" spans="1:10" ht="12.75">
      <c r="A9" s="78" t="s">
        <v>149</v>
      </c>
      <c r="B9" s="58">
        <v>519</v>
      </c>
      <c r="C9" s="156">
        <v>562</v>
      </c>
      <c r="D9" s="156">
        <v>587.756678918</v>
      </c>
      <c r="E9" s="156">
        <v>367.13232267</v>
      </c>
      <c r="F9" s="156">
        <v>223.36140937</v>
      </c>
      <c r="G9" s="156">
        <v>206.94199237</v>
      </c>
      <c r="H9" s="271">
        <v>367.1323232</v>
      </c>
      <c r="I9" s="156">
        <v>223.36140937</v>
      </c>
      <c r="J9" s="156">
        <v>206.94199237</v>
      </c>
    </row>
    <row r="10" spans="1:10" ht="12.75">
      <c r="A10" s="80" t="s">
        <v>30</v>
      </c>
      <c r="B10" s="60">
        <v>2472</v>
      </c>
      <c r="C10" s="141">
        <v>2705</v>
      </c>
      <c r="D10" s="141">
        <v>4087.429529</v>
      </c>
      <c r="E10" s="141">
        <v>5108.2578966</v>
      </c>
      <c r="F10" s="141">
        <v>6654.3488897</v>
      </c>
      <c r="G10" s="141">
        <v>7002.7332331</v>
      </c>
      <c r="H10" s="272">
        <v>5108.2578978</v>
      </c>
      <c r="I10" s="141">
        <v>6654.3488897</v>
      </c>
      <c r="J10" s="141">
        <v>7002.7332331</v>
      </c>
    </row>
    <row r="11" spans="1:10" ht="12.75">
      <c r="A11" s="78" t="s">
        <v>215</v>
      </c>
      <c r="B11" s="58">
        <v>7503</v>
      </c>
      <c r="C11" s="119">
        <v>7861</v>
      </c>
      <c r="D11" s="119">
        <v>7088.98058659</v>
      </c>
      <c r="E11" s="119">
        <v>6192.21750892</v>
      </c>
      <c r="F11" s="119">
        <v>6752.9605238</v>
      </c>
      <c r="G11" s="118">
        <v>6831.12278649</v>
      </c>
      <c r="H11" s="231">
        <v>6192.21750892</v>
      </c>
      <c r="I11" s="119">
        <v>6752.9605238</v>
      </c>
      <c r="J11" s="119">
        <v>6831.12278649</v>
      </c>
    </row>
    <row r="12" spans="1:31" s="7" customFormat="1" ht="13.5" customHeight="1">
      <c r="A12" s="76" t="s">
        <v>6</v>
      </c>
      <c r="B12" s="56">
        <v>441493</v>
      </c>
      <c r="C12" s="139">
        <v>439860</v>
      </c>
      <c r="D12" s="139">
        <v>478360.4288258325</v>
      </c>
      <c r="E12" s="139">
        <v>436313.61048841244</v>
      </c>
      <c r="F12" s="139">
        <v>473880.49811748986</v>
      </c>
      <c r="G12" s="139">
        <v>477718.2907538356</v>
      </c>
      <c r="H12" s="269">
        <v>425819.14539000636</v>
      </c>
      <c r="I12" s="139">
        <v>455593.5000094377</v>
      </c>
      <c r="J12" s="139">
        <v>459229.3163797935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</row>
    <row r="13" spans="1:10" ht="12.75">
      <c r="A13" s="78" t="s">
        <v>218</v>
      </c>
      <c r="B13" s="58"/>
      <c r="C13" s="119"/>
      <c r="D13" s="119">
        <v>155.042338</v>
      </c>
      <c r="E13" s="119">
        <v>206.747497</v>
      </c>
      <c r="F13" s="119">
        <v>234.122849</v>
      </c>
      <c r="G13" s="118">
        <v>238.797937</v>
      </c>
      <c r="H13" s="231">
        <v>206.747497</v>
      </c>
      <c r="I13" s="119">
        <v>234.122849</v>
      </c>
      <c r="J13" s="119">
        <v>238.797937</v>
      </c>
    </row>
    <row r="14" spans="1:10" ht="12.75">
      <c r="A14" s="77" t="s">
        <v>153</v>
      </c>
      <c r="B14" s="58">
        <v>20445</v>
      </c>
      <c r="C14" s="119">
        <v>21033</v>
      </c>
      <c r="D14" s="119">
        <v>28978.830572000003</v>
      </c>
      <c r="E14" s="119">
        <v>28947.478649</v>
      </c>
      <c r="F14" s="119">
        <v>36601.193465000004</v>
      </c>
      <c r="G14" s="119">
        <v>37810.860291</v>
      </c>
      <c r="H14" s="231">
        <v>17852.35113717</v>
      </c>
      <c r="I14" s="119">
        <v>22576.27750306</v>
      </c>
      <c r="J14" s="119">
        <v>23327.13722661</v>
      </c>
    </row>
    <row r="15" spans="1:10" ht="12.75">
      <c r="A15" s="77" t="s">
        <v>25</v>
      </c>
      <c r="B15" s="58">
        <v>1686</v>
      </c>
      <c r="C15" s="119">
        <v>1728</v>
      </c>
      <c r="D15" s="119">
        <v>2260.163956</v>
      </c>
      <c r="E15" s="119">
        <v>1446.92969</v>
      </c>
      <c r="F15" s="119">
        <v>1324.503302</v>
      </c>
      <c r="G15" s="119">
        <v>1259.983274</v>
      </c>
      <c r="H15" s="231">
        <v>1446.92969</v>
      </c>
      <c r="I15" s="119">
        <v>1324.503302</v>
      </c>
      <c r="J15" s="119">
        <v>1259.983274</v>
      </c>
    </row>
    <row r="16" spans="1:10" ht="12.75">
      <c r="A16" s="77" t="s">
        <v>236</v>
      </c>
      <c r="B16" s="58"/>
      <c r="C16" s="119"/>
      <c r="D16" s="119"/>
      <c r="E16" s="119">
        <v>61.669912</v>
      </c>
      <c r="F16" s="119">
        <v>94.165525</v>
      </c>
      <c r="G16" s="119">
        <v>179.93176547322992</v>
      </c>
      <c r="H16" s="231">
        <v>61.65656627</v>
      </c>
      <c r="I16" s="119">
        <v>94.16552511</v>
      </c>
      <c r="J16" s="119">
        <v>179.9317620100361</v>
      </c>
    </row>
    <row r="17" spans="1:10" ht="12.75">
      <c r="A17" s="77" t="s">
        <v>185</v>
      </c>
      <c r="B17" s="58">
        <v>185</v>
      </c>
      <c r="C17" s="119">
        <v>214</v>
      </c>
      <c r="D17" s="119">
        <v>285.316786</v>
      </c>
      <c r="E17" s="119">
        <v>247.861736</v>
      </c>
      <c r="F17" s="119">
        <v>245.608603</v>
      </c>
      <c r="G17" s="119">
        <v>247.860172</v>
      </c>
      <c r="H17" s="231">
        <v>247.861736</v>
      </c>
      <c r="I17" s="119">
        <v>245.608603</v>
      </c>
      <c r="J17" s="119">
        <v>247.860172</v>
      </c>
    </row>
    <row r="18" spans="1:10" ht="12.75">
      <c r="A18" s="77" t="s">
        <v>7</v>
      </c>
      <c r="B18" s="58">
        <v>10184</v>
      </c>
      <c r="C18" s="119">
        <v>10876</v>
      </c>
      <c r="D18" s="119">
        <v>13538.134747</v>
      </c>
      <c r="E18" s="119">
        <v>13221.313563</v>
      </c>
      <c r="F18" s="119">
        <v>14379.115693</v>
      </c>
      <c r="G18" s="119">
        <v>14589.475578</v>
      </c>
      <c r="H18" s="231">
        <v>12129.52139789</v>
      </c>
      <c r="I18" s="119">
        <v>13137.30492756</v>
      </c>
      <c r="J18" s="119">
        <v>13311.91783082</v>
      </c>
    </row>
    <row r="19" spans="1:10" ht="12.75">
      <c r="A19" s="77" t="s">
        <v>54</v>
      </c>
      <c r="B19" s="58">
        <v>2559</v>
      </c>
      <c r="C19" s="119">
        <v>2334</v>
      </c>
      <c r="D19" s="119">
        <v>2580.3748124700764</v>
      </c>
      <c r="E19" s="119">
        <v>3022.6026318420827</v>
      </c>
      <c r="F19" s="119">
        <v>3085.185343261066</v>
      </c>
      <c r="G19" s="119">
        <v>2950.906156553872</v>
      </c>
      <c r="H19" s="231">
        <v>2917.6663296526567</v>
      </c>
      <c r="I19" s="119">
        <v>2894.6699958033664</v>
      </c>
      <c r="J19" s="119">
        <v>2750.3268995732114</v>
      </c>
    </row>
    <row r="20" spans="1:10" ht="12.75">
      <c r="A20" s="77" t="s">
        <v>199</v>
      </c>
      <c r="B20" s="58">
        <v>319</v>
      </c>
      <c r="C20" s="119">
        <v>511</v>
      </c>
      <c r="D20" s="119">
        <v>1113.64153</v>
      </c>
      <c r="E20" s="119">
        <v>1570.097486</v>
      </c>
      <c r="F20" s="119">
        <v>1979.554253</v>
      </c>
      <c r="G20" s="119">
        <v>2141.016963</v>
      </c>
      <c r="H20" s="231">
        <v>1646.972075</v>
      </c>
      <c r="I20" s="119">
        <v>1979.554253</v>
      </c>
      <c r="J20" s="119">
        <v>2141.016963</v>
      </c>
    </row>
    <row r="21" spans="1:10" ht="12.75">
      <c r="A21" s="77" t="s">
        <v>8</v>
      </c>
      <c r="B21" s="58">
        <v>3501</v>
      </c>
      <c r="C21" s="119">
        <v>4472</v>
      </c>
      <c r="D21" s="119">
        <v>3604.792201</v>
      </c>
      <c r="E21" s="119">
        <v>3770.735784</v>
      </c>
      <c r="F21" s="119">
        <v>4173.81655</v>
      </c>
      <c r="G21" s="119">
        <v>4269.665139</v>
      </c>
      <c r="H21" s="231">
        <v>3770.737812</v>
      </c>
      <c r="I21" s="119">
        <v>4173.81655</v>
      </c>
      <c r="J21" s="119">
        <v>4269.665139</v>
      </c>
    </row>
    <row r="22" spans="1:10" ht="12.75">
      <c r="A22" s="78" t="s">
        <v>55</v>
      </c>
      <c r="B22" s="58">
        <v>6733</v>
      </c>
      <c r="C22" s="119">
        <v>9857</v>
      </c>
      <c r="D22" s="119">
        <v>10982.17514898</v>
      </c>
      <c r="E22" s="119">
        <v>12444.34860673</v>
      </c>
      <c r="F22" s="119">
        <v>12974.02453039</v>
      </c>
      <c r="G22" s="119">
        <v>12766.62987413</v>
      </c>
      <c r="H22" s="231">
        <v>9673.49891</v>
      </c>
      <c r="I22" s="119">
        <v>10726.22585439</v>
      </c>
      <c r="J22" s="119">
        <v>10462.38267613</v>
      </c>
    </row>
    <row r="23" spans="1:10" ht="12.75">
      <c r="A23" s="78" t="s">
        <v>227</v>
      </c>
      <c r="B23" s="58"/>
      <c r="C23" s="119"/>
      <c r="D23" s="119">
        <v>51.484669</v>
      </c>
      <c r="E23" s="119">
        <v>29.453568</v>
      </c>
      <c r="F23" s="119">
        <v>42.00186</v>
      </c>
      <c r="G23" s="119">
        <v>43.844895</v>
      </c>
      <c r="H23" s="231">
        <v>29.453568</v>
      </c>
      <c r="I23" s="119">
        <v>42.00186</v>
      </c>
      <c r="J23" s="119">
        <v>43.844895</v>
      </c>
    </row>
    <row r="24" spans="1:10" ht="12.75">
      <c r="A24" s="77" t="s">
        <v>9</v>
      </c>
      <c r="B24" s="58">
        <v>66985.35314928835</v>
      </c>
      <c r="C24" s="119">
        <v>69797.32991805504</v>
      </c>
      <c r="D24" s="119">
        <v>90530.87477680032</v>
      </c>
      <c r="E24" s="209">
        <v>80547.8939497343</v>
      </c>
      <c r="F24" s="119">
        <v>96310.48240226007</v>
      </c>
      <c r="G24" s="119">
        <v>97662.72572469499</v>
      </c>
      <c r="H24" s="231">
        <v>68471.04858492305</v>
      </c>
      <c r="I24" s="119">
        <v>75333.01471638776</v>
      </c>
      <c r="J24" s="119">
        <v>76496.76587945019</v>
      </c>
    </row>
    <row r="25" spans="1:10" ht="12.75">
      <c r="A25" s="77" t="s">
        <v>205</v>
      </c>
      <c r="B25" s="58"/>
      <c r="C25" s="119">
        <v>2857</v>
      </c>
      <c r="D25" s="119">
        <v>3595.55172132</v>
      </c>
      <c r="E25" s="119">
        <v>3554.3736791</v>
      </c>
      <c r="F25" s="119">
        <v>4150.6902822</v>
      </c>
      <c r="G25" s="119">
        <v>4210.0750528</v>
      </c>
      <c r="H25" s="231">
        <v>3554.3736743</v>
      </c>
      <c r="I25" s="119">
        <v>4150.6902822</v>
      </c>
      <c r="J25" s="119">
        <v>4210.0750528</v>
      </c>
    </row>
    <row r="26" spans="1:10" ht="12.75">
      <c r="A26" s="77" t="s">
        <v>206</v>
      </c>
      <c r="B26" s="58">
        <v>22970</v>
      </c>
      <c r="C26" s="119">
        <v>31273</v>
      </c>
      <c r="D26" s="119">
        <v>30773.0515825</v>
      </c>
      <c r="E26" s="119">
        <v>26399.73275858</v>
      </c>
      <c r="F26" s="119">
        <v>36343.2334095</v>
      </c>
      <c r="G26" s="118">
        <v>36929.1245829</v>
      </c>
      <c r="H26" s="231">
        <v>26399.73277325</v>
      </c>
      <c r="I26" s="119">
        <v>36343.2334095</v>
      </c>
      <c r="J26" s="119">
        <v>36929.1245829</v>
      </c>
    </row>
    <row r="27" spans="1:10" ht="12.75">
      <c r="A27" s="76" t="s">
        <v>56</v>
      </c>
      <c r="B27" s="56">
        <v>4590</v>
      </c>
      <c r="C27" s="139">
        <v>4770</v>
      </c>
      <c r="D27" s="139">
        <v>5764.705447</v>
      </c>
      <c r="E27" s="139">
        <v>5599.484722</v>
      </c>
      <c r="F27" s="139">
        <v>6017.391866</v>
      </c>
      <c r="G27" s="139">
        <v>6088.67295</v>
      </c>
      <c r="H27" s="269">
        <v>5171.640539</v>
      </c>
      <c r="I27" s="139">
        <v>5542.378845</v>
      </c>
      <c r="J27" s="139">
        <v>5612.337237</v>
      </c>
    </row>
    <row r="28" spans="1:10" ht="12.75">
      <c r="A28" s="77" t="s">
        <v>26</v>
      </c>
      <c r="B28" s="58">
        <v>14718</v>
      </c>
      <c r="C28" s="119">
        <v>19011</v>
      </c>
      <c r="D28" s="119">
        <v>22373.895826</v>
      </c>
      <c r="E28" s="119">
        <v>21136.308877</v>
      </c>
      <c r="F28" s="119">
        <v>22064.385776</v>
      </c>
      <c r="G28" s="119">
        <v>22779.316743</v>
      </c>
      <c r="H28" s="231">
        <v>21142.10219133</v>
      </c>
      <c r="I28" s="119">
        <v>22064.38577706</v>
      </c>
      <c r="J28" s="119">
        <v>22779.31674293</v>
      </c>
    </row>
    <row r="29" spans="1:10" ht="12.75">
      <c r="A29" s="77" t="s">
        <v>189</v>
      </c>
      <c r="B29" s="58">
        <v>91</v>
      </c>
      <c r="C29" s="119">
        <v>82</v>
      </c>
      <c r="D29" s="119"/>
      <c r="E29" s="119"/>
      <c r="F29" s="119"/>
      <c r="G29" s="119"/>
      <c r="H29" s="231"/>
      <c r="I29" s="119"/>
      <c r="J29" s="119"/>
    </row>
    <row r="30" spans="1:10" ht="12.75">
      <c r="A30" s="76" t="s">
        <v>10</v>
      </c>
      <c r="B30" s="56">
        <v>300</v>
      </c>
      <c r="C30" s="139">
        <v>453</v>
      </c>
      <c r="D30" s="139">
        <v>518.5755</v>
      </c>
      <c r="E30" s="139">
        <v>481.263697</v>
      </c>
      <c r="F30" s="139">
        <v>553.817103</v>
      </c>
      <c r="G30" s="139">
        <v>545.7607</v>
      </c>
      <c r="H30" s="269">
        <v>481.2636969</v>
      </c>
      <c r="I30" s="139">
        <v>553.8171029</v>
      </c>
      <c r="J30" s="139">
        <v>545.7606996</v>
      </c>
    </row>
    <row r="31" spans="1:10" ht="12.75">
      <c r="A31" s="76" t="s">
        <v>223</v>
      </c>
      <c r="B31" s="56">
        <v>1525</v>
      </c>
      <c r="C31" s="139">
        <v>1512</v>
      </c>
      <c r="D31" s="139">
        <v>247.77060528468</v>
      </c>
      <c r="E31" s="139">
        <v>173.12081577533</v>
      </c>
      <c r="F31" s="139">
        <v>252.3930501707661</v>
      </c>
      <c r="G31" s="119">
        <v>248.30730944</v>
      </c>
      <c r="H31" s="269">
        <v>173.12094164</v>
      </c>
      <c r="I31" s="139">
        <v>252.3930501707661</v>
      </c>
      <c r="J31" s="139">
        <v>248.3073094458416</v>
      </c>
    </row>
    <row r="32" spans="1:10" ht="12.75">
      <c r="A32" s="78" t="s">
        <v>11</v>
      </c>
      <c r="B32" s="58">
        <v>166384</v>
      </c>
      <c r="C32" s="119">
        <v>179616</v>
      </c>
      <c r="D32" s="119">
        <v>188288.277639</v>
      </c>
      <c r="E32" s="119">
        <v>177370.455432</v>
      </c>
      <c r="F32" s="119">
        <v>192230.326474</v>
      </c>
      <c r="G32" s="118">
        <v>194436.17852</v>
      </c>
      <c r="H32" s="231">
        <v>169442.887415</v>
      </c>
      <c r="I32" s="119">
        <v>184698.52610456</v>
      </c>
      <c r="J32" s="119">
        <v>186782.25201767</v>
      </c>
    </row>
    <row r="33" spans="1:31" s="7" customFormat="1" ht="12.75">
      <c r="A33" s="78" t="s">
        <v>12</v>
      </c>
      <c r="B33" s="58">
        <v>518552.90090797073</v>
      </c>
      <c r="C33" s="119">
        <v>572936.2088356969</v>
      </c>
      <c r="D33" s="119">
        <v>613215.3889797463</v>
      </c>
      <c r="E33" s="209">
        <v>696697.641641598</v>
      </c>
      <c r="F33" s="119">
        <v>775872.0151676983</v>
      </c>
      <c r="G33" s="119">
        <v>791096.5430773632</v>
      </c>
      <c r="H33" s="231">
        <v>589781.7007535218</v>
      </c>
      <c r="I33" s="119">
        <v>655367.1121683022</v>
      </c>
      <c r="J33" s="119">
        <v>668486.086279362</v>
      </c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7" customFormat="1" ht="13.5" customHeight="1">
      <c r="A34" s="78" t="s">
        <v>177</v>
      </c>
      <c r="B34" s="58">
        <v>319804</v>
      </c>
      <c r="C34" s="119">
        <v>329371</v>
      </c>
      <c r="D34" s="119">
        <v>329928.8732109</v>
      </c>
      <c r="E34" s="119">
        <v>293319.24082649</v>
      </c>
      <c r="F34" s="119">
        <v>328449.2864139</v>
      </c>
      <c r="G34" s="119">
        <v>335141.1590702</v>
      </c>
      <c r="H34" s="231">
        <v>289314.78622244</v>
      </c>
      <c r="I34" s="119">
        <v>324505.00604484</v>
      </c>
      <c r="J34" s="119">
        <v>331119.50936962</v>
      </c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7" customFormat="1" ht="16.5" customHeight="1">
      <c r="A35" s="77" t="s">
        <v>164</v>
      </c>
      <c r="B35" s="58">
        <v>29892</v>
      </c>
      <c r="C35" s="119">
        <v>27037</v>
      </c>
      <c r="D35" s="119">
        <v>27096.78706458956</v>
      </c>
      <c r="E35" s="119">
        <v>25906.970384581</v>
      </c>
      <c r="F35" s="119">
        <v>26253.870824686943</v>
      </c>
      <c r="G35" s="119">
        <v>26708.388181257786</v>
      </c>
      <c r="H35" s="231">
        <v>25749.19361651324</v>
      </c>
      <c r="I35" s="119">
        <v>26137.88359385545</v>
      </c>
      <c r="J35" s="119">
        <v>26590.93491573354</v>
      </c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7" customFormat="1" ht="12.75">
      <c r="A36" s="77" t="s">
        <v>170</v>
      </c>
      <c r="B36" s="58">
        <v>4246</v>
      </c>
      <c r="C36" s="119">
        <v>2014</v>
      </c>
      <c r="D36" s="119">
        <v>1761</v>
      </c>
      <c r="E36" s="119">
        <v>1203.687495</v>
      </c>
      <c r="F36" s="58">
        <v>1274.623375</v>
      </c>
      <c r="G36" s="301">
        <v>1293.388964</v>
      </c>
      <c r="H36" s="231">
        <v>1203.687495</v>
      </c>
      <c r="I36" s="58">
        <v>1274.623375</v>
      </c>
      <c r="J36" s="302">
        <v>1293.388964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10" ht="12.75">
      <c r="A37" s="76" t="s">
        <v>13</v>
      </c>
      <c r="B37" s="58">
        <v>39306</v>
      </c>
      <c r="C37" s="119">
        <v>41480</v>
      </c>
      <c r="D37" s="119">
        <v>50859.56671178</v>
      </c>
      <c r="E37" s="119">
        <v>48477.16273023</v>
      </c>
      <c r="F37" s="119">
        <v>53237.76017675</v>
      </c>
      <c r="G37" s="118">
        <v>54580.56626402</v>
      </c>
      <c r="H37" s="231">
        <v>43498.86345007</v>
      </c>
      <c r="I37" s="119">
        <v>47651.83853229</v>
      </c>
      <c r="J37" s="119">
        <v>48934.32491481</v>
      </c>
    </row>
    <row r="38" spans="1:31" s="7" customFormat="1" ht="12.75">
      <c r="A38" s="78" t="s">
        <v>23</v>
      </c>
      <c r="B38" s="58">
        <v>405</v>
      </c>
      <c r="C38" s="119">
        <v>383</v>
      </c>
      <c r="D38" s="119">
        <v>464.720402</v>
      </c>
      <c r="E38" s="119">
        <v>453.60371</v>
      </c>
      <c r="F38" s="119">
        <v>536.636642</v>
      </c>
      <c r="G38" s="118">
        <v>551.503677</v>
      </c>
      <c r="H38" s="231">
        <v>453.60371</v>
      </c>
      <c r="I38" s="119">
        <v>536.636642</v>
      </c>
      <c r="J38" s="119">
        <v>551.503677</v>
      </c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7" customFormat="1" ht="12.75">
      <c r="A39" s="76" t="s">
        <v>24</v>
      </c>
      <c r="B39" s="56">
        <v>1161</v>
      </c>
      <c r="C39" s="139">
        <v>1218</v>
      </c>
      <c r="D39" s="139">
        <v>1262.98903845828</v>
      </c>
      <c r="E39" s="139">
        <v>1046.43277318902</v>
      </c>
      <c r="F39" s="139">
        <v>1201.4573471</v>
      </c>
      <c r="G39" s="139">
        <v>1215.1481805</v>
      </c>
      <c r="H39" s="269">
        <v>1045.9692055</v>
      </c>
      <c r="I39" s="139">
        <v>1201.457347184458</v>
      </c>
      <c r="J39" s="139">
        <v>1215.148180513464</v>
      </c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7" customFormat="1" ht="12.75">
      <c r="A40" s="79" t="s">
        <v>27</v>
      </c>
      <c r="B40" s="59">
        <v>388</v>
      </c>
      <c r="C40" s="140">
        <v>516</v>
      </c>
      <c r="D40" s="140">
        <v>650.63058032</v>
      </c>
      <c r="E40" s="140">
        <v>613.27205786</v>
      </c>
      <c r="F40" s="140">
        <v>663.0876802</v>
      </c>
      <c r="G40" s="140">
        <v>679.1735257</v>
      </c>
      <c r="H40" s="270">
        <v>613.27205786</v>
      </c>
      <c r="I40" s="140">
        <v>663.08768012</v>
      </c>
      <c r="J40" s="140">
        <v>679.17352571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10" ht="12.75">
      <c r="A41" s="81" t="s">
        <v>14</v>
      </c>
      <c r="B41" s="82">
        <v>45020</v>
      </c>
      <c r="C41" s="142">
        <v>49286</v>
      </c>
      <c r="D41" s="142">
        <v>55119.655688210885</v>
      </c>
      <c r="E41" s="142">
        <v>47125.75052449885</v>
      </c>
      <c r="F41" s="142">
        <v>49082.32976673844</v>
      </c>
      <c r="G41" s="142">
        <v>50194.92321658514</v>
      </c>
      <c r="H41" s="273">
        <v>44452.18924965987</v>
      </c>
      <c r="I41" s="142">
        <v>45931.299412718436</v>
      </c>
      <c r="J41" s="142">
        <v>46990.04098580098</v>
      </c>
    </row>
    <row r="42" spans="1:31" s="7" customFormat="1" ht="12.75">
      <c r="A42" s="77" t="s">
        <v>59</v>
      </c>
      <c r="B42" s="58">
        <v>2447</v>
      </c>
      <c r="C42" s="119">
        <v>2854</v>
      </c>
      <c r="D42" s="119">
        <v>3367.970519</v>
      </c>
      <c r="E42" s="119">
        <v>1487.842288</v>
      </c>
      <c r="F42" s="119">
        <v>1601.384705</v>
      </c>
      <c r="G42" s="119">
        <v>1608.311282</v>
      </c>
      <c r="H42" s="231">
        <v>83.28751935</v>
      </c>
      <c r="I42" s="119">
        <v>82.6358795</v>
      </c>
      <c r="J42" s="119">
        <v>82.36988958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10" ht="12.75">
      <c r="A43" s="77" t="s">
        <v>190</v>
      </c>
      <c r="B43" s="58">
        <v>7912</v>
      </c>
      <c r="C43" s="119">
        <v>7989</v>
      </c>
      <c r="D43" s="119">
        <v>6600.66882443675</v>
      </c>
      <c r="E43" s="119">
        <v>5589.389431009</v>
      </c>
      <c r="F43" s="119">
        <v>5072.13606883</v>
      </c>
      <c r="G43" s="119">
        <v>5141.24838582</v>
      </c>
      <c r="H43" s="231">
        <v>5590.50518685</v>
      </c>
      <c r="I43" s="119">
        <v>5072.136069348481</v>
      </c>
      <c r="J43" s="119">
        <v>5141.248385374451</v>
      </c>
    </row>
    <row r="44" spans="1:31" s="7" customFormat="1" ht="12.75">
      <c r="A44" s="81" t="s">
        <v>60</v>
      </c>
      <c r="B44" s="82">
        <v>5649</v>
      </c>
      <c r="C44" s="119">
        <v>7782</v>
      </c>
      <c r="D44" s="119">
        <v>10640.268707078338</v>
      </c>
      <c r="E44" s="119">
        <v>10591.49252</v>
      </c>
      <c r="F44" s="119">
        <v>11152.97195</v>
      </c>
      <c r="G44" s="119">
        <v>11374.864727</v>
      </c>
      <c r="H44" s="231">
        <v>10369.83238039</v>
      </c>
      <c r="I44" s="119">
        <v>11013.25755503</v>
      </c>
      <c r="J44" s="119">
        <v>11233.57259736</v>
      </c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10" ht="12.75">
      <c r="A45" s="83" t="s">
        <v>15</v>
      </c>
      <c r="B45" s="143">
        <f aca="true" t="shared" si="0" ref="B45:J45">SUM(B4:B44)-B36</f>
        <v>1852906.254057259</v>
      </c>
      <c r="C45" s="143">
        <f t="shared" si="0"/>
        <v>1974044.5387537521</v>
      </c>
      <c r="D45" s="143">
        <f t="shared" si="0"/>
        <v>2130582.07042699</v>
      </c>
      <c r="E45" s="143">
        <f t="shared" si="0"/>
        <v>2039928.362479838</v>
      </c>
      <c r="F45" s="143">
        <v>2267616.7865128373</v>
      </c>
      <c r="G45" s="143">
        <f>SUM(G4:G44)-G36</f>
        <v>2304630.321057129</v>
      </c>
      <c r="H45" s="143">
        <f t="shared" si="0"/>
        <v>1870237.3954850505</v>
      </c>
      <c r="I45" s="143">
        <v>2059884.5862772658</v>
      </c>
      <c r="J45" s="143">
        <f t="shared" si="0"/>
        <v>2092780.347717263</v>
      </c>
    </row>
    <row r="46" spans="1:10" ht="12.75">
      <c r="A46" s="40" t="s">
        <v>29</v>
      </c>
      <c r="B46" s="41">
        <f aca="true" t="shared" si="1" ref="B46:J46">SUM(B4:B44)</f>
        <v>1857152.254057259</v>
      </c>
      <c r="C46" s="41">
        <f t="shared" si="1"/>
        <v>1976058.5387537521</v>
      </c>
      <c r="D46" s="41">
        <f t="shared" si="1"/>
        <v>2132343.07042699</v>
      </c>
      <c r="E46" s="41">
        <f t="shared" si="1"/>
        <v>2041132.049974838</v>
      </c>
      <c r="F46" s="41">
        <v>2269143.802938008</v>
      </c>
      <c r="G46" s="41">
        <f t="shared" si="1"/>
        <v>2305923.7100211293</v>
      </c>
      <c r="H46" s="41">
        <f t="shared" si="1"/>
        <v>1871441.0829800505</v>
      </c>
      <c r="I46" s="41">
        <v>2061159.2096522658</v>
      </c>
      <c r="J46" s="41">
        <f t="shared" si="1"/>
        <v>2094073.736681263</v>
      </c>
    </row>
    <row r="47" spans="1:10" ht="12.75">
      <c r="A47" s="169" t="s">
        <v>200</v>
      </c>
      <c r="B47" s="153"/>
      <c r="C47" s="197"/>
      <c r="D47" s="197"/>
      <c r="E47" s="197"/>
      <c r="F47" s="197"/>
      <c r="G47" s="221"/>
      <c r="H47" s="221"/>
      <c r="I47" s="220"/>
      <c r="J47" s="298"/>
    </row>
    <row r="48" spans="1:10" ht="13.5" thickBot="1">
      <c r="A48" s="169" t="s">
        <v>253</v>
      </c>
      <c r="B48" s="153"/>
      <c r="C48" s="288"/>
      <c r="D48" s="288"/>
      <c r="E48" s="288"/>
      <c r="F48" s="288"/>
      <c r="G48" s="288"/>
      <c r="H48" s="288"/>
      <c r="I48" s="288"/>
      <c r="J48" s="299"/>
    </row>
    <row r="49" spans="1:10" ht="12.75">
      <c r="A49" s="170" t="s">
        <v>222</v>
      </c>
      <c r="B49" s="171"/>
      <c r="C49" s="171"/>
      <c r="D49" s="171"/>
      <c r="E49" s="171"/>
      <c r="F49" s="196"/>
      <c r="G49" s="196"/>
      <c r="H49" s="196"/>
      <c r="I49" s="196"/>
      <c r="J49" s="297"/>
    </row>
    <row r="50" spans="2:31" s="190" customFormat="1" ht="12.75">
      <c r="B50" s="192"/>
      <c r="D50" s="193"/>
      <c r="E50" s="193"/>
      <c r="F50" s="193"/>
      <c r="G50" s="194"/>
      <c r="H50" s="296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6:31" s="162" customFormat="1" ht="12.75">
      <c r="F51" s="195"/>
      <c r="H51" s="296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8:31" s="162" customFormat="1" ht="12.75">
      <c r="H52" s="296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8:31" s="162" customFormat="1" ht="12.75">
      <c r="H53" s="296"/>
      <c r="I53" s="191"/>
      <c r="J53" s="324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8:31" s="162" customFormat="1" ht="12.75">
      <c r="H54" s="296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8:31" s="162" customFormat="1" ht="12.75">
      <c r="H55" s="296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8:31" s="162" customFormat="1" ht="12.75">
      <c r="H56" s="296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8:31" s="162" customFormat="1" ht="12.75">
      <c r="H57" s="296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8:31" s="162" customFormat="1" ht="12.75">
      <c r="H58" s="296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8:31" s="162" customFormat="1" ht="12.75">
      <c r="H59" s="296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8:31" s="162" customFormat="1" ht="12.75">
      <c r="H60" s="296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8:31" s="162" customFormat="1" ht="12.75">
      <c r="H61" s="296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8:31" s="162" customFormat="1" ht="12.75">
      <c r="H62" s="296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8:31" s="162" customFormat="1" ht="12.75">
      <c r="H63" s="296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8:31" s="162" customFormat="1" ht="12.75">
      <c r="H64" s="296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8:31" s="162" customFormat="1" ht="12.75">
      <c r="H65" s="296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8:31" s="162" customFormat="1" ht="12.75">
      <c r="H66" s="296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8:31" s="162" customFormat="1" ht="12.75">
      <c r="H67" s="296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8:31" s="162" customFormat="1" ht="12.75">
      <c r="H68" s="296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8:31" s="162" customFormat="1" ht="12.75">
      <c r="H69" s="296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8:31" s="162" customFormat="1" ht="12.75">
      <c r="H70" s="296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8:31" s="162" customFormat="1" ht="12.75">
      <c r="H71" s="296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8:31" s="162" customFormat="1" ht="12.75">
      <c r="H72" s="296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8:31" s="162" customFormat="1" ht="12.75">
      <c r="H73" s="296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8:31" s="162" customFormat="1" ht="12.75">
      <c r="H74" s="296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8:31" s="162" customFormat="1" ht="12.75">
      <c r="H75" s="296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8:31" s="162" customFormat="1" ht="12.75">
      <c r="H76" s="296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8:31" s="162" customFormat="1" ht="12.75">
      <c r="H77" s="296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8:31" s="162" customFormat="1" ht="12.75">
      <c r="H78" s="296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8:31" s="162" customFormat="1" ht="12.75">
      <c r="H79" s="296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8:31" s="162" customFormat="1" ht="12.75">
      <c r="H80" s="296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8:31" s="162" customFormat="1" ht="12.75">
      <c r="H81" s="296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8:31" s="162" customFormat="1" ht="12.75">
      <c r="H82" s="296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8:31" s="162" customFormat="1" ht="12.75">
      <c r="H83" s="296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8:31" s="162" customFormat="1" ht="12.75">
      <c r="H84" s="296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8:31" s="162" customFormat="1" ht="12.75">
      <c r="H85" s="296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8:31" s="162" customFormat="1" ht="12.75">
      <c r="H86" s="296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8:31" s="162" customFormat="1" ht="12.75">
      <c r="H87" s="296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</row>
    <row r="88" spans="8:31" s="162" customFormat="1" ht="12.75">
      <c r="H88" s="296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</row>
    <row r="89" spans="8:31" s="162" customFormat="1" ht="12.75">
      <c r="H89" s="296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</row>
    <row r="90" spans="8:31" s="162" customFormat="1" ht="12.75">
      <c r="H90" s="296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</row>
    <row r="91" spans="8:31" s="162" customFormat="1" ht="12.75">
      <c r="H91" s="296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pans="8:31" s="162" customFormat="1" ht="12.75">
      <c r="H92" s="296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</row>
    <row r="93" spans="8:31" s="162" customFormat="1" ht="12.75">
      <c r="H93" s="296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</row>
    <row r="94" spans="8:31" s="162" customFormat="1" ht="12.75">
      <c r="H94" s="296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</row>
  </sheetData>
  <sheetProtection/>
  <mergeCells count="4">
    <mergeCell ref="A1:G1"/>
    <mergeCell ref="H1:J1"/>
    <mergeCell ref="H2:J2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0" zoomScaleNormal="70" zoomScalePageLayoutView="0" workbookViewId="0" topLeftCell="A1">
      <selection activeCell="C9" sqref="B9:C9"/>
    </sheetView>
  </sheetViews>
  <sheetFormatPr defaultColWidth="11.421875" defaultRowHeight="12.75"/>
  <cols>
    <col min="1" max="1" width="49.7109375" style="10" customWidth="1"/>
    <col min="2" max="2" width="13.140625" style="10" customWidth="1"/>
    <col min="3" max="3" width="12.7109375" style="28" customWidth="1"/>
    <col min="4" max="4" width="14.28125" style="28" customWidth="1"/>
    <col min="5" max="5" width="13.28125" style="28" customWidth="1"/>
    <col min="6" max="6" width="13.421875" style="28" customWidth="1"/>
    <col min="7" max="7" width="14.57421875" style="10" customWidth="1"/>
    <col min="8" max="10" width="11.8515625" style="10" bestFit="1" customWidth="1"/>
    <col min="11" max="16384" width="11.421875" style="10" customWidth="1"/>
  </cols>
  <sheetData>
    <row r="1" spans="1:10" ht="32.25" customHeight="1">
      <c r="A1" s="349" t="s">
        <v>121</v>
      </c>
      <c r="B1" s="349"/>
      <c r="C1" s="349"/>
      <c r="D1" s="349"/>
      <c r="E1" s="349"/>
      <c r="F1" s="349"/>
      <c r="G1" s="351"/>
      <c r="H1" s="356"/>
      <c r="I1" s="352"/>
      <c r="J1" s="357"/>
    </row>
    <row r="2" spans="1:10" ht="27.75" customHeight="1">
      <c r="A2" s="358" t="s">
        <v>258</v>
      </c>
      <c r="B2" s="358"/>
      <c r="C2" s="358"/>
      <c r="D2" s="358"/>
      <c r="E2" s="358"/>
      <c r="F2" s="358"/>
      <c r="G2" s="359"/>
      <c r="H2" s="356" t="s">
        <v>252</v>
      </c>
      <c r="I2" s="352"/>
      <c r="J2" s="357"/>
    </row>
    <row r="3" spans="1:10" ht="38.25">
      <c r="A3" s="315" t="s">
        <v>131</v>
      </c>
      <c r="B3" s="316">
        <v>2015</v>
      </c>
      <c r="C3" s="317">
        <v>2016</v>
      </c>
      <c r="D3" s="317">
        <v>2017</v>
      </c>
      <c r="E3" s="317">
        <v>2018</v>
      </c>
      <c r="F3" s="318" t="s">
        <v>256</v>
      </c>
      <c r="G3" s="319" t="s">
        <v>261</v>
      </c>
      <c r="H3" s="320">
        <v>2018</v>
      </c>
      <c r="I3" s="318" t="s">
        <v>256</v>
      </c>
      <c r="J3" s="321" t="s">
        <v>261</v>
      </c>
    </row>
    <row r="4" spans="1:10" ht="12.75">
      <c r="A4" s="55" t="s">
        <v>219</v>
      </c>
      <c r="B4" s="56"/>
      <c r="C4" s="56"/>
      <c r="D4" s="56">
        <v>494.3892307</v>
      </c>
      <c r="E4" s="56">
        <v>720.252748</v>
      </c>
      <c r="F4" s="56">
        <v>958.239059</v>
      </c>
      <c r="G4" s="139">
        <v>978.530347</v>
      </c>
      <c r="H4" s="275">
        <v>719.7377997</v>
      </c>
      <c r="I4" s="56">
        <v>958.2390591</v>
      </c>
      <c r="J4" s="276">
        <v>978.5303472</v>
      </c>
    </row>
    <row r="5" spans="1:10" ht="12.75">
      <c r="A5" s="55" t="s">
        <v>74</v>
      </c>
      <c r="B5" s="58">
        <v>3210</v>
      </c>
      <c r="C5" s="58">
        <v>3775</v>
      </c>
      <c r="D5" s="58">
        <v>3963.82142506838</v>
      </c>
      <c r="E5" s="58">
        <v>3693.14006503036</v>
      </c>
      <c r="F5" s="58">
        <v>3936.3308562</v>
      </c>
      <c r="G5" s="119">
        <v>3958.8897025</v>
      </c>
      <c r="H5" s="277">
        <v>3533.9068631</v>
      </c>
      <c r="I5" s="58">
        <v>3774.310249046675</v>
      </c>
      <c r="J5" s="278">
        <v>3794.415247156605</v>
      </c>
    </row>
    <row r="6" spans="1:10" ht="12.75">
      <c r="A6" s="55" t="s">
        <v>75</v>
      </c>
      <c r="B6" s="58">
        <v>104</v>
      </c>
      <c r="C6" s="58"/>
      <c r="D6" s="58"/>
      <c r="E6" s="58"/>
      <c r="F6" s="58"/>
      <c r="G6" s="119"/>
      <c r="H6" s="277"/>
      <c r="I6" s="58"/>
      <c r="J6" s="278"/>
    </row>
    <row r="7" spans="1:10" ht="12.75">
      <c r="A7" s="55" t="s">
        <v>213</v>
      </c>
      <c r="B7" s="58"/>
      <c r="C7" s="58"/>
      <c r="D7" s="58">
        <v>937.5697668</v>
      </c>
      <c r="E7" s="58">
        <v>736.22973738</v>
      </c>
      <c r="F7" s="58">
        <v>245.5997563</v>
      </c>
      <c r="G7" s="278">
        <v>255.7614173</v>
      </c>
      <c r="H7" s="277">
        <v>736.22973738</v>
      </c>
      <c r="I7" s="58">
        <v>245.59975633</v>
      </c>
      <c r="J7" s="278">
        <v>255.76141733</v>
      </c>
    </row>
    <row r="8" spans="1:10" ht="12.75">
      <c r="A8" s="55" t="s">
        <v>76</v>
      </c>
      <c r="B8" s="59">
        <v>66393</v>
      </c>
      <c r="C8" s="59">
        <v>72473</v>
      </c>
      <c r="D8" s="59">
        <v>74846.74450443857</v>
      </c>
      <c r="E8" s="59">
        <v>69798.61989931246</v>
      </c>
      <c r="F8" s="59">
        <v>84683.60089467</v>
      </c>
      <c r="G8" s="140">
        <v>85582.21225009</v>
      </c>
      <c r="H8" s="279">
        <v>66357.395156002</v>
      </c>
      <c r="I8" s="59">
        <v>76797.93396774327</v>
      </c>
      <c r="J8" s="280">
        <v>77215.93393742741</v>
      </c>
    </row>
    <row r="9" spans="1:10" ht="12.75">
      <c r="A9" s="58" t="s">
        <v>150</v>
      </c>
      <c r="B9" s="58">
        <v>519</v>
      </c>
      <c r="C9" s="58">
        <v>562</v>
      </c>
      <c r="D9" s="58">
        <v>587.756678918</v>
      </c>
      <c r="E9" s="58">
        <v>367.13232267</v>
      </c>
      <c r="F9" s="58">
        <v>223.36140937</v>
      </c>
      <c r="G9" s="119">
        <v>206.94199237</v>
      </c>
      <c r="H9" s="277">
        <v>367.1323232</v>
      </c>
      <c r="I9" s="58">
        <v>223.36140937</v>
      </c>
      <c r="J9" s="278">
        <v>206.94199237</v>
      </c>
    </row>
    <row r="10" spans="1:10" ht="12.75">
      <c r="A10" s="55" t="s">
        <v>77</v>
      </c>
      <c r="B10" s="60">
        <v>2472</v>
      </c>
      <c r="C10" s="60">
        <v>2705</v>
      </c>
      <c r="D10" s="60">
        <v>4087.429529</v>
      </c>
      <c r="E10" s="60">
        <v>5108.2578966</v>
      </c>
      <c r="F10" s="60">
        <v>6654.3488897</v>
      </c>
      <c r="G10" s="141">
        <v>7002.7332331</v>
      </c>
      <c r="H10" s="281">
        <v>5108.2578978</v>
      </c>
      <c r="I10" s="60">
        <v>6654.3488897</v>
      </c>
      <c r="J10" s="282">
        <v>7002.7332331</v>
      </c>
    </row>
    <row r="11" spans="1:10" ht="12.75">
      <c r="A11" s="55" t="s">
        <v>216</v>
      </c>
      <c r="B11" s="58">
        <v>7503</v>
      </c>
      <c r="C11" s="58">
        <v>7861</v>
      </c>
      <c r="D11" s="58">
        <v>7088.98058659</v>
      </c>
      <c r="E11" s="58">
        <v>6192.21750892</v>
      </c>
      <c r="F11" s="58">
        <v>6752.9605238</v>
      </c>
      <c r="G11" s="119">
        <v>6831.12278649</v>
      </c>
      <c r="H11" s="277">
        <v>6192.21750892</v>
      </c>
      <c r="I11" s="58">
        <v>6752.9605238</v>
      </c>
      <c r="J11" s="278">
        <v>6831.12278649</v>
      </c>
    </row>
    <row r="12" spans="1:10" ht="12.75">
      <c r="A12" s="55" t="s">
        <v>78</v>
      </c>
      <c r="B12" s="58">
        <v>221017</v>
      </c>
      <c r="C12" s="58">
        <v>229984</v>
      </c>
      <c r="D12" s="58">
        <v>230054.6433698311</v>
      </c>
      <c r="E12" s="58">
        <v>217746.45793907635</v>
      </c>
      <c r="F12" s="58">
        <v>224089.01169618123</v>
      </c>
      <c r="G12" s="119">
        <v>226077.63004239657</v>
      </c>
      <c r="H12" s="277">
        <v>207961.39807489846</v>
      </c>
      <c r="I12" s="58">
        <v>208845.30022300043</v>
      </c>
      <c r="J12" s="278">
        <v>210633.91485425874</v>
      </c>
    </row>
    <row r="13" spans="1:10" ht="12.75">
      <c r="A13" s="55" t="s">
        <v>218</v>
      </c>
      <c r="B13" s="58"/>
      <c r="C13" s="58"/>
      <c r="D13" s="58">
        <v>155.042338</v>
      </c>
      <c r="E13" s="58">
        <v>206.747497</v>
      </c>
      <c r="F13" s="58">
        <v>234.122849</v>
      </c>
      <c r="G13" s="119">
        <v>238.797937</v>
      </c>
      <c r="H13" s="277">
        <v>206.747497</v>
      </c>
      <c r="I13" s="58">
        <v>234.122849</v>
      </c>
      <c r="J13" s="278">
        <v>238.797937</v>
      </c>
    </row>
    <row r="14" spans="1:10" ht="12.75">
      <c r="A14" s="55" t="s">
        <v>79</v>
      </c>
      <c r="B14" s="58">
        <v>19657</v>
      </c>
      <c r="C14" s="58">
        <v>21033</v>
      </c>
      <c r="D14" s="58">
        <v>28275.597259000002</v>
      </c>
      <c r="E14" s="58">
        <v>28233.181501</v>
      </c>
      <c r="F14" s="58">
        <v>35709.686236</v>
      </c>
      <c r="G14" s="119">
        <v>36900.210776</v>
      </c>
      <c r="H14" s="277">
        <v>17139.73320817</v>
      </c>
      <c r="I14" s="58">
        <v>21684.96885196</v>
      </c>
      <c r="J14" s="278">
        <v>22416.48771131</v>
      </c>
    </row>
    <row r="15" spans="1:10" ht="12.75">
      <c r="A15" s="55" t="s">
        <v>80</v>
      </c>
      <c r="B15" s="86">
        <v>1686</v>
      </c>
      <c r="C15" s="138">
        <v>1728</v>
      </c>
      <c r="D15" s="138">
        <v>2260.163956</v>
      </c>
      <c r="E15" s="138">
        <v>1446.92969</v>
      </c>
      <c r="F15" s="138">
        <v>1324.503302</v>
      </c>
      <c r="G15" s="274">
        <v>1259.983274</v>
      </c>
      <c r="H15" s="283">
        <v>1446.92969</v>
      </c>
      <c r="I15" s="138">
        <v>1324.503302</v>
      </c>
      <c r="J15" s="284">
        <v>1259.983274</v>
      </c>
    </row>
    <row r="16" spans="1:10" ht="12.75">
      <c r="A16" s="55" t="s">
        <v>237</v>
      </c>
      <c r="B16" s="86"/>
      <c r="C16" s="138"/>
      <c r="D16" s="138"/>
      <c r="E16" s="138">
        <v>61.669912</v>
      </c>
      <c r="F16" s="138">
        <v>94.165525</v>
      </c>
      <c r="G16" s="274">
        <v>180.37160640840796</v>
      </c>
      <c r="H16" s="283">
        <v>61.65656627</v>
      </c>
      <c r="I16" s="138">
        <v>94.16552511</v>
      </c>
      <c r="J16" s="284">
        <v>180.37160411521413</v>
      </c>
    </row>
    <row r="17" spans="1:10" ht="12.75">
      <c r="A17" s="55" t="s">
        <v>185</v>
      </c>
      <c r="B17" s="86">
        <v>185</v>
      </c>
      <c r="C17" s="138">
        <v>214</v>
      </c>
      <c r="D17" s="138">
        <v>285.316786</v>
      </c>
      <c r="E17" s="138">
        <v>247.861736</v>
      </c>
      <c r="F17" s="138">
        <v>245.608603</v>
      </c>
      <c r="G17" s="274">
        <v>247.860172</v>
      </c>
      <c r="H17" s="283">
        <v>247.861736</v>
      </c>
      <c r="I17" s="138">
        <v>245.608603</v>
      </c>
      <c r="J17" s="284">
        <v>247.860172</v>
      </c>
    </row>
    <row r="18" spans="1:10" ht="12.75">
      <c r="A18" s="55" t="s">
        <v>81</v>
      </c>
      <c r="B18" s="58">
        <v>9884</v>
      </c>
      <c r="C18" s="58">
        <v>10549</v>
      </c>
      <c r="D18" s="58">
        <v>13100.271393</v>
      </c>
      <c r="E18" s="58">
        <v>12855.190569</v>
      </c>
      <c r="F18" s="58">
        <v>14114.854438</v>
      </c>
      <c r="G18" s="119">
        <v>14321.30145</v>
      </c>
      <c r="H18" s="277">
        <v>11838.06318649</v>
      </c>
      <c r="I18" s="58">
        <v>12951.04056994</v>
      </c>
      <c r="J18" s="278">
        <v>13122.52150731</v>
      </c>
    </row>
    <row r="19" spans="1:10" ht="12.75">
      <c r="A19" s="55" t="s">
        <v>82</v>
      </c>
      <c r="B19" s="58">
        <v>2559</v>
      </c>
      <c r="C19" s="58">
        <v>2324</v>
      </c>
      <c r="D19" s="58">
        <v>2557.32371833</v>
      </c>
      <c r="E19" s="58">
        <v>2999.21291539</v>
      </c>
      <c r="F19" s="58">
        <v>3074.88127139</v>
      </c>
      <c r="G19" s="119">
        <v>2940.65043173</v>
      </c>
      <c r="H19" s="277">
        <v>2894.27661312</v>
      </c>
      <c r="I19" s="58">
        <v>2884.3659239323</v>
      </c>
      <c r="J19" s="278">
        <v>2740.07117472</v>
      </c>
    </row>
    <row r="20" spans="1:10" ht="11.25" customHeight="1">
      <c r="A20" s="55" t="s">
        <v>198</v>
      </c>
      <c r="B20" s="58">
        <v>319</v>
      </c>
      <c r="C20" s="58">
        <v>511</v>
      </c>
      <c r="D20" s="58">
        <v>961.442656</v>
      </c>
      <c r="E20" s="58"/>
      <c r="F20" s="58"/>
      <c r="G20" s="119"/>
      <c r="H20" s="277"/>
      <c r="I20" s="58"/>
      <c r="J20" s="278"/>
    </row>
    <row r="21" spans="1:10" ht="11.25" customHeight="1">
      <c r="A21" s="55" t="s">
        <v>83</v>
      </c>
      <c r="B21" s="58">
        <v>3501</v>
      </c>
      <c r="C21" s="58">
        <v>4472</v>
      </c>
      <c r="D21" s="58">
        <v>3604.792201</v>
      </c>
      <c r="E21" s="58">
        <v>3550.963532</v>
      </c>
      <c r="F21" s="58">
        <v>3898.827331</v>
      </c>
      <c r="G21" s="119">
        <v>3996.330688</v>
      </c>
      <c r="H21" s="277">
        <v>3550.963532</v>
      </c>
      <c r="I21" s="58">
        <v>3898.827331</v>
      </c>
      <c r="J21" s="278">
        <v>3996.330688</v>
      </c>
    </row>
    <row r="22" spans="1:10" ht="12.75">
      <c r="A22" s="55" t="s">
        <v>84</v>
      </c>
      <c r="B22" s="58">
        <v>6733</v>
      </c>
      <c r="C22" s="58">
        <v>9857</v>
      </c>
      <c r="D22" s="58">
        <v>10982.17514898</v>
      </c>
      <c r="E22" s="58">
        <v>11198.9004989</v>
      </c>
      <c r="F22" s="58">
        <v>11552.03435589</v>
      </c>
      <c r="G22" s="139">
        <v>11769.44419163</v>
      </c>
      <c r="H22" s="277">
        <v>8428.05080198</v>
      </c>
      <c r="I22" s="58">
        <v>9304.23567989</v>
      </c>
      <c r="J22" s="278">
        <v>9465.19699363</v>
      </c>
    </row>
    <row r="23" spans="1:10" ht="12.75">
      <c r="A23" s="55" t="s">
        <v>225</v>
      </c>
      <c r="B23" s="58"/>
      <c r="C23" s="58"/>
      <c r="D23" s="58">
        <v>51.484669</v>
      </c>
      <c r="E23" s="58">
        <v>29.453568</v>
      </c>
      <c r="F23" s="58">
        <v>42.00186</v>
      </c>
      <c r="G23" s="139">
        <v>43.844895</v>
      </c>
      <c r="H23" s="277">
        <v>29.453568</v>
      </c>
      <c r="I23" s="58">
        <v>42.00186</v>
      </c>
      <c r="J23" s="278">
        <v>43.844895</v>
      </c>
    </row>
    <row r="24" spans="1:10" ht="12.75">
      <c r="A24" s="55" t="s">
        <v>85</v>
      </c>
      <c r="B24" s="58">
        <v>54315.28041744</v>
      </c>
      <c r="C24" s="58">
        <v>56445.9888577</v>
      </c>
      <c r="D24" s="58">
        <v>75438.0493148</v>
      </c>
      <c r="E24" s="58">
        <v>69972.16099049915</v>
      </c>
      <c r="F24" s="58">
        <v>85350.8104444764</v>
      </c>
      <c r="G24" s="139">
        <v>86543.88219927471</v>
      </c>
      <c r="H24" s="277">
        <v>59291.34453268967</v>
      </c>
      <c r="I24" s="58">
        <v>65948.09233215691</v>
      </c>
      <c r="J24" s="278">
        <v>66989.10818679944</v>
      </c>
    </row>
    <row r="25" spans="1:10" ht="13.5" customHeight="1">
      <c r="A25" s="55" t="s">
        <v>205</v>
      </c>
      <c r="B25" s="58">
        <v>0</v>
      </c>
      <c r="C25" s="58">
        <v>2857</v>
      </c>
      <c r="D25" s="58">
        <v>3595.55172132</v>
      </c>
      <c r="E25" s="58">
        <v>3554.3736791</v>
      </c>
      <c r="F25" s="58">
        <v>4150.6902822</v>
      </c>
      <c r="G25" s="139">
        <v>4210.0750528</v>
      </c>
      <c r="H25" s="277">
        <v>3554.3736743</v>
      </c>
      <c r="I25" s="58">
        <v>4150.6902822</v>
      </c>
      <c r="J25" s="278">
        <v>4210.0750528</v>
      </c>
    </row>
    <row r="26" spans="1:10" ht="13.5" customHeight="1">
      <c r="A26" s="55" t="s">
        <v>207</v>
      </c>
      <c r="B26" s="58">
        <v>22970</v>
      </c>
      <c r="C26" s="58">
        <v>31273</v>
      </c>
      <c r="D26" s="58">
        <v>30773.0515825</v>
      </c>
      <c r="E26" s="58">
        <v>26399.73275858</v>
      </c>
      <c r="F26" s="58">
        <v>36343.2334095</v>
      </c>
      <c r="G26" s="139">
        <v>36929.1245829</v>
      </c>
      <c r="H26" s="277">
        <v>26399.73277325</v>
      </c>
      <c r="I26" s="58">
        <v>36343.2334095</v>
      </c>
      <c r="J26" s="278">
        <v>36929.1245829</v>
      </c>
    </row>
    <row r="27" spans="1:10" ht="13.5" customHeight="1">
      <c r="A27" s="55" t="s">
        <v>86</v>
      </c>
      <c r="B27" s="58">
        <v>4590</v>
      </c>
      <c r="C27" s="58">
        <v>4770</v>
      </c>
      <c r="D27" s="58">
        <v>5764.705447</v>
      </c>
      <c r="E27" s="58">
        <v>5599.484722</v>
      </c>
      <c r="F27" s="58">
        <v>6017.391866</v>
      </c>
      <c r="G27" s="139">
        <v>6088.67295</v>
      </c>
      <c r="H27" s="277">
        <v>5171.640539</v>
      </c>
      <c r="I27" s="58">
        <v>5542.378845</v>
      </c>
      <c r="J27" s="278">
        <v>5612.337237</v>
      </c>
    </row>
    <row r="28" spans="1:10" ht="12.75">
      <c r="A28" s="55" t="s">
        <v>87</v>
      </c>
      <c r="B28" s="58">
        <v>14718</v>
      </c>
      <c r="C28" s="58">
        <v>19011</v>
      </c>
      <c r="D28" s="58">
        <v>22373.895826</v>
      </c>
      <c r="E28" s="58">
        <v>21136.308877</v>
      </c>
      <c r="F28" s="58">
        <v>22064.385776</v>
      </c>
      <c r="G28" s="139">
        <v>22779.316743</v>
      </c>
      <c r="H28" s="277">
        <v>21142.10219133</v>
      </c>
      <c r="I28" s="58">
        <v>22064.38577706</v>
      </c>
      <c r="J28" s="278">
        <v>22779.31674293</v>
      </c>
    </row>
    <row r="29" spans="1:10" ht="13.5" customHeight="1">
      <c r="A29" s="55" t="s">
        <v>191</v>
      </c>
      <c r="B29" s="58">
        <v>91</v>
      </c>
      <c r="C29" s="58">
        <v>82</v>
      </c>
      <c r="D29" s="58"/>
      <c r="E29" s="58"/>
      <c r="F29" s="58"/>
      <c r="G29" s="139"/>
      <c r="H29" s="277"/>
      <c r="I29" s="58"/>
      <c r="J29" s="278"/>
    </row>
    <row r="30" spans="1:10" ht="12.75">
      <c r="A30" s="55" t="s">
        <v>88</v>
      </c>
      <c r="B30" s="58">
        <v>300</v>
      </c>
      <c r="C30" s="58">
        <v>453</v>
      </c>
      <c r="D30" s="58">
        <v>518.5755</v>
      </c>
      <c r="E30" s="58">
        <v>481.263697</v>
      </c>
      <c r="F30" s="58">
        <v>553.817103</v>
      </c>
      <c r="G30" s="139">
        <v>545.7607</v>
      </c>
      <c r="H30" s="277">
        <v>481.2636969</v>
      </c>
      <c r="I30" s="58">
        <v>553.8171029</v>
      </c>
      <c r="J30" s="278">
        <v>545.7606996</v>
      </c>
    </row>
    <row r="31" spans="1:10" ht="12.75">
      <c r="A31" s="55" t="s">
        <v>224</v>
      </c>
      <c r="B31" s="58">
        <v>1525</v>
      </c>
      <c r="C31" s="58">
        <v>1512</v>
      </c>
      <c r="D31" s="58">
        <v>247.77060528468</v>
      </c>
      <c r="E31" s="58">
        <v>173.12081577533</v>
      </c>
      <c r="F31" s="58">
        <v>252.3930501707661</v>
      </c>
      <c r="G31" s="139">
        <v>248.30730944</v>
      </c>
      <c r="H31" s="277">
        <v>173.12094164</v>
      </c>
      <c r="I31" s="58">
        <v>252.3930501707661</v>
      </c>
      <c r="J31" s="278">
        <v>248.3073094458416</v>
      </c>
    </row>
    <row r="32" spans="1:10" ht="12.75">
      <c r="A32" s="55" t="s">
        <v>89</v>
      </c>
      <c r="B32" s="58">
        <v>141782</v>
      </c>
      <c r="C32" s="58">
        <v>157586</v>
      </c>
      <c r="D32" s="58">
        <v>166487.141059</v>
      </c>
      <c r="E32" s="58">
        <v>158583.79784</v>
      </c>
      <c r="F32" s="58">
        <v>173150.788963</v>
      </c>
      <c r="G32" s="139">
        <v>175406.455237</v>
      </c>
      <c r="H32" s="277">
        <v>151963.7176323</v>
      </c>
      <c r="I32" s="58">
        <v>167123.63068414</v>
      </c>
      <c r="J32" s="278">
        <v>169303.83486717</v>
      </c>
    </row>
    <row r="33" spans="1:10" ht="12.75">
      <c r="A33" s="55" t="s">
        <v>90</v>
      </c>
      <c r="B33" s="58">
        <v>54607.70980629</v>
      </c>
      <c r="C33" s="58">
        <v>64232.34337122287</v>
      </c>
      <c r="D33" s="58">
        <v>86614.58771151547</v>
      </c>
      <c r="E33" s="58">
        <v>137177.97663487052</v>
      </c>
      <c r="F33" s="58">
        <v>156909.79463335837</v>
      </c>
      <c r="G33" s="139">
        <v>158927.01357908102</v>
      </c>
      <c r="H33" s="277">
        <v>87839.92061566634</v>
      </c>
      <c r="I33" s="58">
        <v>100071.46655253838</v>
      </c>
      <c r="J33" s="278">
        <v>100866.40866206183</v>
      </c>
    </row>
    <row r="34" spans="1:10" ht="12.75">
      <c r="A34" s="55" t="s">
        <v>177</v>
      </c>
      <c r="B34" s="58">
        <v>4339</v>
      </c>
      <c r="C34" s="58">
        <v>7326</v>
      </c>
      <c r="D34" s="58">
        <v>11398.7704</v>
      </c>
      <c r="E34" s="58">
        <v>13642.245324</v>
      </c>
      <c r="F34" s="58">
        <v>15967.6931219</v>
      </c>
      <c r="G34" s="139">
        <v>16372.5733232</v>
      </c>
      <c r="H34" s="277">
        <v>9975.13159395</v>
      </c>
      <c r="I34" s="58">
        <v>12023.41275436</v>
      </c>
      <c r="J34" s="278">
        <v>12350.92362247</v>
      </c>
    </row>
    <row r="35" spans="1:10" ht="12.75">
      <c r="A35" s="55" t="s">
        <v>91</v>
      </c>
      <c r="B35" s="58">
        <v>13137</v>
      </c>
      <c r="C35" s="58">
        <v>10148</v>
      </c>
      <c r="D35" s="58">
        <v>9285.469586</v>
      </c>
      <c r="E35" s="58">
        <v>8657.471695</v>
      </c>
      <c r="F35" s="58">
        <v>7947.720775</v>
      </c>
      <c r="G35" s="139">
        <v>8012.731906</v>
      </c>
      <c r="H35" s="277">
        <v>8499.92389352</v>
      </c>
      <c r="I35" s="58">
        <v>7831.73354058</v>
      </c>
      <c r="J35" s="278">
        <v>7895.27861998</v>
      </c>
    </row>
    <row r="36" spans="1:10" ht="12.75">
      <c r="A36" s="55" t="s">
        <v>143</v>
      </c>
      <c r="B36" s="58">
        <v>4016</v>
      </c>
      <c r="C36" s="58">
        <v>2014</v>
      </c>
      <c r="D36" s="58">
        <v>1761</v>
      </c>
      <c r="E36" s="58">
        <v>1203.687495</v>
      </c>
      <c r="F36" s="58">
        <v>1274.623375</v>
      </c>
      <c r="G36" s="119">
        <v>1293.388964</v>
      </c>
      <c r="H36" s="277">
        <v>1203.687495</v>
      </c>
      <c r="I36" s="58">
        <v>1274.623375</v>
      </c>
      <c r="J36" s="119">
        <v>1293.388964</v>
      </c>
    </row>
    <row r="37" spans="1:10" ht="12.75">
      <c r="A37" s="55" t="s">
        <v>92</v>
      </c>
      <c r="B37" s="58">
        <v>38666</v>
      </c>
      <c r="C37" s="58">
        <v>40225</v>
      </c>
      <c r="D37" s="58">
        <v>49384.28120354</v>
      </c>
      <c r="E37" s="58">
        <v>47343.69555653</v>
      </c>
      <c r="F37" s="58">
        <v>51972.95100545</v>
      </c>
      <c r="G37" s="139">
        <v>53299.50568122</v>
      </c>
      <c r="H37" s="277">
        <v>42365.39425366</v>
      </c>
      <c r="I37" s="58">
        <v>46387.02936099</v>
      </c>
      <c r="J37" s="278">
        <v>47653.26433202</v>
      </c>
    </row>
    <row r="38" spans="1:10" ht="12.75">
      <c r="A38" s="55" t="s">
        <v>93</v>
      </c>
      <c r="B38" s="58">
        <v>405</v>
      </c>
      <c r="C38" s="58">
        <v>383</v>
      </c>
      <c r="D38" s="58">
        <v>464.720402</v>
      </c>
      <c r="E38" s="58">
        <v>453.60371</v>
      </c>
      <c r="F38" s="58">
        <v>536.636642</v>
      </c>
      <c r="G38" s="119">
        <v>551.503677</v>
      </c>
      <c r="H38" s="277">
        <v>453.60371</v>
      </c>
      <c r="I38" s="58">
        <v>536.636642</v>
      </c>
      <c r="J38" s="278">
        <v>551.503677</v>
      </c>
    </row>
    <row r="39" spans="1:10" ht="13.5" customHeight="1">
      <c r="A39" s="55" t="s">
        <v>94</v>
      </c>
      <c r="B39" s="58">
        <v>1161</v>
      </c>
      <c r="C39" s="58">
        <v>1218</v>
      </c>
      <c r="D39" s="58">
        <v>1262.98903845828</v>
      </c>
      <c r="E39" s="58">
        <v>1046.43277318902</v>
      </c>
      <c r="F39" s="58">
        <v>1201.4573471</v>
      </c>
      <c r="G39" s="119">
        <v>1215.1481805</v>
      </c>
      <c r="H39" s="277">
        <v>1045.9692055</v>
      </c>
      <c r="I39" s="58">
        <v>1201.457347184458</v>
      </c>
      <c r="J39" s="278">
        <v>1215.148180513464</v>
      </c>
    </row>
    <row r="40" spans="1:10" ht="12.75">
      <c r="A40" s="55" t="s">
        <v>95</v>
      </c>
      <c r="B40" s="58">
        <v>388</v>
      </c>
      <c r="C40" s="58">
        <v>516</v>
      </c>
      <c r="D40" s="58">
        <v>650.63058032</v>
      </c>
      <c r="E40" s="58">
        <v>613.27205786</v>
      </c>
      <c r="F40" s="58">
        <v>663.0876802</v>
      </c>
      <c r="G40" s="119">
        <v>679.1735257</v>
      </c>
      <c r="H40" s="277">
        <v>613.27205786</v>
      </c>
      <c r="I40" s="58">
        <v>663.08768012</v>
      </c>
      <c r="J40" s="278">
        <v>679.17352571</v>
      </c>
    </row>
    <row r="41" spans="1:10" ht="12.75">
      <c r="A41" s="55" t="s">
        <v>96</v>
      </c>
      <c r="B41" s="58">
        <v>37633</v>
      </c>
      <c r="C41" s="58">
        <v>39262</v>
      </c>
      <c r="D41" s="58">
        <v>46548.5028377</v>
      </c>
      <c r="E41" s="58">
        <v>41670.98338754</v>
      </c>
      <c r="F41" s="58">
        <v>44144.00358145</v>
      </c>
      <c r="G41" s="119">
        <v>45117.44137113</v>
      </c>
      <c r="H41" s="277">
        <v>38997.422114</v>
      </c>
      <c r="I41" s="58">
        <v>40992.9732274</v>
      </c>
      <c r="J41" s="278">
        <v>41912.55914025</v>
      </c>
    </row>
    <row r="42" spans="1:10" ht="12.75">
      <c r="A42" s="55" t="s">
        <v>97</v>
      </c>
      <c r="B42" s="58">
        <v>2447</v>
      </c>
      <c r="C42" s="58">
        <v>2854</v>
      </c>
      <c r="D42" s="58">
        <v>3367.970519</v>
      </c>
      <c r="E42" s="58">
        <v>1487.842288</v>
      </c>
      <c r="F42" s="58">
        <v>1601.384705</v>
      </c>
      <c r="G42" s="119">
        <v>1608.311282</v>
      </c>
      <c r="H42" s="277">
        <v>83.28751935</v>
      </c>
      <c r="I42" s="58">
        <v>82.6358795</v>
      </c>
      <c r="J42" s="278">
        <v>82.36988958</v>
      </c>
    </row>
    <row r="43" spans="1:10" ht="12.75">
      <c r="A43" s="55" t="s">
        <v>192</v>
      </c>
      <c r="B43" s="58">
        <v>7912</v>
      </c>
      <c r="C43" s="58">
        <v>7989</v>
      </c>
      <c r="D43" s="58">
        <v>6600.66882443675</v>
      </c>
      <c r="E43" s="58">
        <v>5589.389431009</v>
      </c>
      <c r="F43" s="58">
        <v>5072.13606883</v>
      </c>
      <c r="G43" s="119">
        <v>5141.24838582</v>
      </c>
      <c r="H43" s="277">
        <v>5590.50518685</v>
      </c>
      <c r="I43" s="58">
        <v>5072.136069348481</v>
      </c>
      <c r="J43" s="278">
        <v>5141.248385374451</v>
      </c>
    </row>
    <row r="44" spans="1:10" ht="12.75">
      <c r="A44" s="55" t="s">
        <v>140</v>
      </c>
      <c r="B44" s="58">
        <v>4286</v>
      </c>
      <c r="C44" s="58">
        <v>6277</v>
      </c>
      <c r="D44" s="58">
        <v>9043.628518078338</v>
      </c>
      <c r="E44" s="58">
        <v>9044.561955</v>
      </c>
      <c r="F44" s="58">
        <v>9414.914631</v>
      </c>
      <c r="G44" s="119">
        <v>9610.087521</v>
      </c>
      <c r="H44" s="277">
        <v>8822.90181569</v>
      </c>
      <c r="I44" s="58">
        <v>9275.20023593</v>
      </c>
      <c r="J44" s="278">
        <v>9468.79539206</v>
      </c>
    </row>
    <row r="45" spans="1:10" ht="12.75">
      <c r="A45" s="87" t="s">
        <v>117</v>
      </c>
      <c r="B45" s="70">
        <f>SUM(B4:B44)-B36</f>
        <v>751014.99022373</v>
      </c>
      <c r="C45" s="70">
        <f>SUM(C4:C44)-C36</f>
        <v>822468.3322289229</v>
      </c>
      <c r="D45" s="70">
        <f>SUM(D4:D44)-D36</f>
        <v>914115.9058936096</v>
      </c>
      <c r="E45" s="70">
        <f>SUM(E4:E44)-E36</f>
        <v>917820.1377292324</v>
      </c>
      <c r="F45" s="70">
        <v>1020897.036891966</v>
      </c>
      <c r="G45" s="70">
        <v>1036078.9504000805</v>
      </c>
      <c r="H45" s="264">
        <v>809284.6397074863</v>
      </c>
      <c r="I45" s="70">
        <v>883032.2853470015</v>
      </c>
      <c r="J45" s="285">
        <v>895065.3578780827</v>
      </c>
    </row>
    <row r="46" spans="1:10" ht="12.75" customHeight="1">
      <c r="A46" s="55" t="s">
        <v>152</v>
      </c>
      <c r="B46" s="56">
        <v>787</v>
      </c>
      <c r="C46" s="56"/>
      <c r="D46" s="56">
        <v>703.233313</v>
      </c>
      <c r="E46" s="56">
        <v>714.297148</v>
      </c>
      <c r="F46" s="56">
        <v>891.507229</v>
      </c>
      <c r="G46" s="139">
        <v>910.649515</v>
      </c>
      <c r="H46" s="275">
        <v>712.617929</v>
      </c>
      <c r="I46" s="56">
        <v>891.3086511</v>
      </c>
      <c r="J46" s="276">
        <v>910.6495153</v>
      </c>
    </row>
    <row r="47" spans="1:10" ht="12.75">
      <c r="A47" s="55" t="s">
        <v>98</v>
      </c>
      <c r="B47" s="59">
        <v>37499</v>
      </c>
      <c r="C47" s="56">
        <v>44703</v>
      </c>
      <c r="D47" s="56">
        <v>55364.77029476687</v>
      </c>
      <c r="E47" s="56">
        <v>5458.22987129531</v>
      </c>
      <c r="F47" s="56">
        <v>4355.290976793</v>
      </c>
      <c r="G47" s="139">
        <v>4404.875359006</v>
      </c>
      <c r="H47" s="275">
        <v>5630.602921461817</v>
      </c>
      <c r="I47" s="56">
        <v>4355.290976847381</v>
      </c>
      <c r="J47" s="276">
        <v>4404.875358592047</v>
      </c>
    </row>
    <row r="48" spans="1:10" ht="12.75">
      <c r="A48" s="55" t="s">
        <v>99</v>
      </c>
      <c r="B48" s="56">
        <v>187607</v>
      </c>
      <c r="C48" s="56">
        <v>169442</v>
      </c>
      <c r="D48" s="56">
        <v>203667.72738723038</v>
      </c>
      <c r="E48" s="56">
        <v>168835.7366559342</v>
      </c>
      <c r="F48" s="56">
        <v>195169.1920539407</v>
      </c>
      <c r="G48" s="139">
        <v>196427.045705492</v>
      </c>
      <c r="H48" s="275">
        <v>170573.72292605037</v>
      </c>
      <c r="I48" s="56">
        <v>194874.15495023428</v>
      </c>
      <c r="J48" s="276">
        <v>196130.52917212568</v>
      </c>
    </row>
    <row r="49" spans="1:10" ht="12.75">
      <c r="A49" s="55" t="s">
        <v>100</v>
      </c>
      <c r="B49" s="58">
        <v>300</v>
      </c>
      <c r="C49" s="56">
        <v>327</v>
      </c>
      <c r="D49" s="58">
        <v>437.863354</v>
      </c>
      <c r="E49" s="58">
        <v>366.122994</v>
      </c>
      <c r="F49" s="58">
        <v>264.261255</v>
      </c>
      <c r="G49" s="119">
        <v>268.174128</v>
      </c>
      <c r="H49" s="277">
        <v>291.4582114</v>
      </c>
      <c r="I49" s="58">
        <v>186.26435762</v>
      </c>
      <c r="J49" s="278">
        <v>189.39632351</v>
      </c>
    </row>
    <row r="50" spans="1:10" ht="12.75">
      <c r="A50" s="55" t="s">
        <v>226</v>
      </c>
      <c r="B50" s="58"/>
      <c r="C50" s="56"/>
      <c r="D50" s="58">
        <v>152.198874</v>
      </c>
      <c r="E50" s="58">
        <v>1570.097486</v>
      </c>
      <c r="F50" s="58">
        <v>1979.554253</v>
      </c>
      <c r="G50" s="119">
        <v>2141.016963</v>
      </c>
      <c r="H50" s="277">
        <v>1646.972075</v>
      </c>
      <c r="I50" s="58">
        <v>1979.554253</v>
      </c>
      <c r="J50" s="278">
        <v>2141.016963</v>
      </c>
    </row>
    <row r="51" spans="1:10" ht="12.75">
      <c r="A51" s="55" t="s">
        <v>230</v>
      </c>
      <c r="B51" s="58"/>
      <c r="C51" s="56"/>
      <c r="D51" s="58"/>
      <c r="E51" s="58">
        <v>219.772252</v>
      </c>
      <c r="F51" s="58">
        <v>274.989219</v>
      </c>
      <c r="G51" s="119">
        <v>273.334451</v>
      </c>
      <c r="H51" s="277">
        <v>219.77428</v>
      </c>
      <c r="I51" s="58">
        <v>274.989219</v>
      </c>
      <c r="J51" s="278">
        <v>273.334451</v>
      </c>
    </row>
    <row r="52" spans="1:10" ht="12.75">
      <c r="A52" s="55" t="s">
        <v>246</v>
      </c>
      <c r="B52" s="58"/>
      <c r="C52" s="56"/>
      <c r="D52" s="58"/>
      <c r="E52" s="58"/>
      <c r="F52" s="58">
        <v>1421.9901745</v>
      </c>
      <c r="G52" s="119">
        <v>997.1856825</v>
      </c>
      <c r="H52" s="277">
        <v>1245.44810802</v>
      </c>
      <c r="I52" s="58">
        <v>1421.9901745</v>
      </c>
      <c r="J52" s="278">
        <v>997.1856825</v>
      </c>
    </row>
    <row r="53" spans="1:10" ht="12.75">
      <c r="A53" s="55" t="s">
        <v>101</v>
      </c>
      <c r="B53" s="58">
        <v>5700.46907726</v>
      </c>
      <c r="C53" s="56">
        <v>6409.1052602</v>
      </c>
      <c r="D53" s="56">
        <v>6807.1505709</v>
      </c>
      <c r="E53" s="58">
        <v>3521.89535051</v>
      </c>
      <c r="F53" s="58">
        <v>3505.10544191</v>
      </c>
      <c r="G53" s="119">
        <v>3595.96423957</v>
      </c>
      <c r="H53" s="275">
        <v>3521.89535051</v>
      </c>
      <c r="I53" s="56">
        <v>3505.10544191</v>
      </c>
      <c r="J53" s="276">
        <v>3595.96423939</v>
      </c>
    </row>
    <row r="54" spans="1:10" ht="12.75">
      <c r="A54" s="55" t="s">
        <v>102</v>
      </c>
      <c r="B54" s="58">
        <v>24629</v>
      </c>
      <c r="C54" s="56">
        <v>22030</v>
      </c>
      <c r="D54" s="56">
        <v>21801.13658</v>
      </c>
      <c r="E54" s="58">
        <v>18786.657592</v>
      </c>
      <c r="F54" s="58">
        <v>19079.537511</v>
      </c>
      <c r="G54" s="119">
        <v>19029.723283</v>
      </c>
      <c r="H54" s="275">
        <v>17479.1697827</v>
      </c>
      <c r="I54" s="56">
        <v>17574.89542042</v>
      </c>
      <c r="J54" s="276">
        <v>17478.4171505</v>
      </c>
    </row>
    <row r="55" spans="1:10" ht="12.75">
      <c r="A55" s="55" t="s">
        <v>103</v>
      </c>
      <c r="B55" s="58">
        <v>463945</v>
      </c>
      <c r="C55" s="56">
        <v>508743</v>
      </c>
      <c r="D55" s="56">
        <v>526674.8929713237</v>
      </c>
      <c r="E55" s="58">
        <v>559519.6650067274</v>
      </c>
      <c r="F55" s="58">
        <v>618962.2205343398</v>
      </c>
      <c r="G55" s="119">
        <v>632169.5294982821</v>
      </c>
      <c r="H55" s="275">
        <v>501941.7801378554</v>
      </c>
      <c r="I55" s="56">
        <v>555295.6456157637</v>
      </c>
      <c r="J55" s="276">
        <v>567619.6776173002</v>
      </c>
    </row>
    <row r="56" spans="1:10" ht="12.75">
      <c r="A56" s="55" t="s">
        <v>178</v>
      </c>
      <c r="B56" s="58">
        <v>315465</v>
      </c>
      <c r="C56" s="56">
        <v>322045</v>
      </c>
      <c r="D56" s="56">
        <v>318530.1028109</v>
      </c>
      <c r="E56" s="58">
        <v>279676.99550249</v>
      </c>
      <c r="F56" s="58">
        <v>312481.593292</v>
      </c>
      <c r="G56" s="139">
        <v>318768.585747</v>
      </c>
      <c r="H56" s="275">
        <v>279339.65462849</v>
      </c>
      <c r="I56" s="56">
        <v>312481.59329048</v>
      </c>
      <c r="J56" s="276">
        <v>318768.58574715</v>
      </c>
    </row>
    <row r="57" spans="1:10" ht="12.75">
      <c r="A57" s="55" t="s">
        <v>204</v>
      </c>
      <c r="B57" s="58"/>
      <c r="C57" s="56">
        <v>857</v>
      </c>
      <c r="D57" s="56"/>
      <c r="E57" s="56"/>
      <c r="F57" s="56"/>
      <c r="G57" s="139"/>
      <c r="H57" s="275"/>
      <c r="I57" s="56"/>
      <c r="J57" s="276"/>
    </row>
    <row r="58" spans="1:10" ht="12.75">
      <c r="A58" s="55" t="s">
        <v>104</v>
      </c>
      <c r="B58" s="58">
        <v>16755</v>
      </c>
      <c r="C58" s="56">
        <v>16889</v>
      </c>
      <c r="D58" s="56">
        <v>17811.31747858956</v>
      </c>
      <c r="E58" s="56">
        <v>17249.498689581</v>
      </c>
      <c r="F58" s="56">
        <v>18306.15004968694</v>
      </c>
      <c r="G58" s="139">
        <v>18695.656275257785</v>
      </c>
      <c r="H58" s="275">
        <v>17249.26972299324</v>
      </c>
      <c r="I58" s="56">
        <v>18306.150053275454</v>
      </c>
      <c r="J58" s="276">
        <v>18695.65629575354</v>
      </c>
    </row>
    <row r="59" spans="1:10" ht="12.75">
      <c r="A59" s="55" t="s">
        <v>145</v>
      </c>
      <c r="B59" s="58">
        <v>230</v>
      </c>
      <c r="C59" s="58"/>
      <c r="D59" s="58"/>
      <c r="E59" s="58"/>
      <c r="F59" s="58"/>
      <c r="G59" s="119"/>
      <c r="H59" s="277"/>
      <c r="I59" s="58"/>
      <c r="J59" s="278"/>
    </row>
    <row r="60" spans="1:10" ht="12.75">
      <c r="A60" s="55" t="s">
        <v>105</v>
      </c>
      <c r="B60" s="56">
        <v>641</v>
      </c>
      <c r="C60" s="56">
        <v>1255</v>
      </c>
      <c r="D60" s="56">
        <v>1475.28550824</v>
      </c>
      <c r="E60" s="56">
        <v>1133.4671737</v>
      </c>
      <c r="F60" s="56">
        <v>1264.8091713</v>
      </c>
      <c r="G60" s="139">
        <v>1281.0605828</v>
      </c>
      <c r="H60" s="275">
        <v>1133.46919641</v>
      </c>
      <c r="I60" s="56">
        <v>1264.8091713</v>
      </c>
      <c r="J60" s="276">
        <v>1281.06058279</v>
      </c>
    </row>
    <row r="61" spans="1:10" ht="12.75">
      <c r="A61" s="55" t="s">
        <v>106</v>
      </c>
      <c r="B61" s="82">
        <v>4867</v>
      </c>
      <c r="C61" s="56">
        <v>7313</v>
      </c>
      <c r="D61" s="56">
        <v>5593.891888073473</v>
      </c>
      <c r="E61" s="56">
        <v>4090.8368724391185</v>
      </c>
      <c r="F61" s="56">
        <v>3683.9039050890224</v>
      </c>
      <c r="G61" s="139">
        <v>3813.844033552144</v>
      </c>
      <c r="H61" s="275">
        <v>4090.836871664938</v>
      </c>
      <c r="I61" s="56">
        <v>3683.9039050890224</v>
      </c>
      <c r="J61" s="276">
        <v>3813.8440331282864</v>
      </c>
    </row>
    <row r="62" spans="1:10" ht="12.75">
      <c r="A62" s="55" t="s">
        <v>176</v>
      </c>
      <c r="B62" s="82">
        <v>1363</v>
      </c>
      <c r="C62" s="56">
        <v>1506</v>
      </c>
      <c r="D62" s="56">
        <v>1596.640189</v>
      </c>
      <c r="E62" s="56">
        <v>1546.930565</v>
      </c>
      <c r="F62" s="56">
        <v>1738.057319</v>
      </c>
      <c r="G62" s="139">
        <v>1764.777206</v>
      </c>
      <c r="H62" s="275">
        <v>1546.9305647</v>
      </c>
      <c r="I62" s="56">
        <v>1738.0573191</v>
      </c>
      <c r="J62" s="276">
        <v>1764.7772053</v>
      </c>
    </row>
    <row r="63" spans="1:10" ht="12.75">
      <c r="A63" s="87" t="s">
        <v>118</v>
      </c>
      <c r="B63" s="168">
        <f>SUM(B46:B62)</f>
        <v>1059788.46907726</v>
      </c>
      <c r="C63" s="168">
        <f>SUM(C46:C62)</f>
        <v>1101519.1052601999</v>
      </c>
      <c r="D63" s="168">
        <f>SUM(D46:D62)</f>
        <v>1160616.211220024</v>
      </c>
      <c r="E63" s="168">
        <f>SUM(E46:E62)</f>
        <v>1062690.203159677</v>
      </c>
      <c r="F63" s="168">
        <v>1183378.1623855592</v>
      </c>
      <c r="G63" s="168">
        <v>1204541.42266946</v>
      </c>
      <c r="H63" s="264">
        <v>1006623.6027062559</v>
      </c>
      <c r="I63" s="70">
        <v>1117833.71279964</v>
      </c>
      <c r="J63" s="285">
        <v>1138064.97033734</v>
      </c>
    </row>
    <row r="64" spans="1:10" ht="12.75">
      <c r="A64" s="55" t="s">
        <v>107</v>
      </c>
      <c r="B64" s="56">
        <v>32869</v>
      </c>
      <c r="C64" s="56">
        <v>40434</v>
      </c>
      <c r="D64" s="56">
        <v>44638.05806877101</v>
      </c>
      <c r="E64" s="56">
        <v>49731.41589340191</v>
      </c>
      <c r="F64" s="56">
        <v>54622.294367367926</v>
      </c>
      <c r="G64" s="139">
        <v>55213.615005947024</v>
      </c>
      <c r="H64" s="275">
        <v>47284.024389057544</v>
      </c>
      <c r="I64" s="56">
        <v>51874.04483620299</v>
      </c>
      <c r="J64" s="276">
        <v>52464.872353409075</v>
      </c>
    </row>
    <row r="65" spans="1:10" ht="12.75">
      <c r="A65" s="55" t="s">
        <v>201</v>
      </c>
      <c r="B65" s="56"/>
      <c r="C65" s="56">
        <v>10</v>
      </c>
      <c r="D65" s="56">
        <v>23.051094140076327</v>
      </c>
      <c r="E65" s="56">
        <v>23.389716452082915</v>
      </c>
      <c r="F65" s="56">
        <v>10.304071871066215</v>
      </c>
      <c r="G65" s="139">
        <v>10.255724823871738</v>
      </c>
      <c r="H65" s="275">
        <v>23.38971653265679</v>
      </c>
      <c r="I65" s="56">
        <v>10.304071871066215</v>
      </c>
      <c r="J65" s="276">
        <v>10.255724853211275</v>
      </c>
    </row>
    <row r="66" spans="1:10" ht="12.75">
      <c r="A66" s="55" t="s">
        <v>108</v>
      </c>
      <c r="B66" s="58">
        <v>6970</v>
      </c>
      <c r="C66" s="56">
        <v>6942</v>
      </c>
      <c r="D66" s="56">
        <v>8285.674891100329</v>
      </c>
      <c r="E66" s="56">
        <v>7053.837608725145</v>
      </c>
      <c r="F66" s="56">
        <v>7454.566515873651</v>
      </c>
      <c r="G66" s="139">
        <v>7522.879285850285</v>
      </c>
      <c r="H66" s="275">
        <v>5657.80870172338</v>
      </c>
      <c r="I66" s="56">
        <v>5879.816942320843</v>
      </c>
      <c r="J66" s="276">
        <v>5911.693453260763</v>
      </c>
    </row>
    <row r="67" spans="1:10" ht="12.75">
      <c r="A67" s="55" t="s">
        <v>109</v>
      </c>
      <c r="B67" s="58">
        <v>2520</v>
      </c>
      <c r="C67" s="56">
        <v>2771</v>
      </c>
      <c r="D67" s="56">
        <v>2977.2609624374113</v>
      </c>
      <c r="E67" s="56">
        <v>1363.930264519728</v>
      </c>
      <c r="F67" s="56">
        <v>1254.4222801994147</v>
      </c>
      <c r="G67" s="139">
        <v>1263.6378119029966</v>
      </c>
      <c r="H67" s="275">
        <v>1363.9302639949267</v>
      </c>
      <c r="I67" s="56">
        <v>1254.4222802294148</v>
      </c>
      <c r="J67" s="276">
        <v>1263.6378124226908</v>
      </c>
    </row>
    <row r="68" spans="1:10" ht="12.75">
      <c r="A68" s="87" t="s">
        <v>119</v>
      </c>
      <c r="B68" s="70">
        <v>42359</v>
      </c>
      <c r="C68" s="70">
        <v>50097</v>
      </c>
      <c r="D68" s="70">
        <v>55924.04501644882</v>
      </c>
      <c r="E68" s="70">
        <v>58172.573483098866</v>
      </c>
      <c r="F68" s="70">
        <v>63341.587235312065</v>
      </c>
      <c r="G68" s="168">
        <v>64010.38782852418</v>
      </c>
      <c r="H68" s="286">
        <v>54329.1530713085</v>
      </c>
      <c r="I68" s="61">
        <v>59018.588130624325</v>
      </c>
      <c r="J68" s="287">
        <v>59650.45934394574</v>
      </c>
    </row>
    <row r="69" spans="1:6" ht="12.75">
      <c r="A69" s="84" t="s">
        <v>144</v>
      </c>
      <c r="B69" s="85"/>
      <c r="C69" s="85"/>
      <c r="D69" s="85"/>
      <c r="E69" s="85"/>
      <c r="F69" s="85"/>
    </row>
    <row r="70" spans="1:6" ht="12.75">
      <c r="A70" s="84" t="s">
        <v>253</v>
      </c>
      <c r="B70" s="85"/>
      <c r="C70" s="85"/>
      <c r="D70" s="85"/>
      <c r="E70" s="85"/>
      <c r="F70" s="85"/>
    </row>
    <row r="71" ht="12.75">
      <c r="B71" s="28"/>
    </row>
    <row r="72" spans="2:7" ht="12.75">
      <c r="B72" s="28"/>
      <c r="G72" s="28"/>
    </row>
    <row r="73" spans="7:10" ht="12.75">
      <c r="G73" s="28"/>
      <c r="J73" s="28"/>
    </row>
    <row r="74" ht="12.75">
      <c r="G74" s="325"/>
    </row>
  </sheetData>
  <sheetProtection/>
  <mergeCells count="4">
    <mergeCell ref="A1:G1"/>
    <mergeCell ref="H1:J1"/>
    <mergeCell ref="H2:J2"/>
    <mergeCell ref="A2:G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18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45.28125" style="0" customWidth="1"/>
    <col min="2" max="2" width="11.28125" style="0" customWidth="1"/>
    <col min="3" max="3" width="11.7109375" style="0" customWidth="1"/>
    <col min="4" max="4" width="11.28125" style="0" customWidth="1"/>
    <col min="5" max="6" width="10.28125" style="0" customWidth="1"/>
    <col min="7" max="7" width="11.28125" style="0" customWidth="1"/>
    <col min="8" max="8" width="13.8515625" style="0" customWidth="1"/>
    <col min="9" max="9" width="13.28125" style="0" customWidth="1"/>
    <col min="10" max="10" width="14.00390625" style="0" customWidth="1"/>
    <col min="11" max="11" width="16.421875" style="0" customWidth="1"/>
    <col min="12" max="44" width="9.140625" style="161" customWidth="1"/>
  </cols>
  <sheetData>
    <row r="1" spans="1:11" ht="23.25" customHeight="1">
      <c r="A1" s="349" t="s">
        <v>130</v>
      </c>
      <c r="B1" s="349"/>
      <c r="C1" s="349"/>
      <c r="D1" s="349"/>
      <c r="E1" s="349"/>
      <c r="F1" s="349"/>
      <c r="G1" s="349"/>
      <c r="H1" s="364"/>
      <c r="I1" s="362"/>
      <c r="J1" s="363"/>
      <c r="K1" s="363"/>
    </row>
    <row r="2" spans="1:11" ht="23.25" customHeight="1">
      <c r="A2" s="367" t="s">
        <v>257</v>
      </c>
      <c r="B2" s="367"/>
      <c r="C2" s="367"/>
      <c r="D2" s="367"/>
      <c r="E2" s="367"/>
      <c r="F2" s="367"/>
      <c r="G2" s="367"/>
      <c r="H2" s="368"/>
      <c r="I2" s="365" t="s">
        <v>255</v>
      </c>
      <c r="J2" s="366"/>
      <c r="K2" s="366"/>
    </row>
    <row r="3" spans="1:11" ht="15" customHeight="1">
      <c r="A3" s="88" t="s">
        <v>122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256</v>
      </c>
      <c r="G3" s="122" t="s">
        <v>261</v>
      </c>
      <c r="H3" s="295" t="s">
        <v>247</v>
      </c>
      <c r="I3" s="294" t="s">
        <v>256</v>
      </c>
      <c r="J3" s="122" t="s">
        <v>261</v>
      </c>
      <c r="K3" s="122" t="s">
        <v>247</v>
      </c>
    </row>
    <row r="4" spans="1:11" ht="13.5" customHeight="1">
      <c r="A4" t="s">
        <v>219</v>
      </c>
      <c r="D4" s="131">
        <v>484.3618362</v>
      </c>
      <c r="E4" s="172">
        <v>257.827148</v>
      </c>
      <c r="F4" s="131">
        <v>40.891633</v>
      </c>
      <c r="G4" s="131">
        <v>24.016406</v>
      </c>
      <c r="H4" s="131">
        <v>249.157568</v>
      </c>
      <c r="I4" s="260">
        <v>40.891633</v>
      </c>
      <c r="J4" s="172">
        <v>24.016406</v>
      </c>
      <c r="K4" s="172">
        <v>249.157568</v>
      </c>
    </row>
    <row r="5" spans="1:11" ht="12.75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18.47394128</v>
      </c>
      <c r="F5" s="172">
        <v>9.1166</v>
      </c>
      <c r="G5" s="172">
        <v>-24.415</v>
      </c>
      <c r="H5" s="172">
        <v>43.07309952</v>
      </c>
      <c r="I5" s="260">
        <v>9.1166</v>
      </c>
      <c r="J5" s="172">
        <v>-24.415</v>
      </c>
      <c r="K5" s="172">
        <v>48.81941608</v>
      </c>
    </row>
    <row r="6" spans="1:11" ht="12.75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60"/>
      <c r="J6" s="172"/>
      <c r="K6" s="172"/>
    </row>
    <row r="7" spans="1:13" ht="12.75">
      <c r="A7" s="90" t="s">
        <v>212</v>
      </c>
      <c r="B7" s="144"/>
      <c r="C7" s="144"/>
      <c r="D7" s="172">
        <v>64.907208</v>
      </c>
      <c r="E7" s="172">
        <v>-146.58642378</v>
      </c>
      <c r="F7" s="172">
        <v>-5.53932618</v>
      </c>
      <c r="G7" s="172">
        <v>1.29858051</v>
      </c>
      <c r="H7" s="172">
        <v>-591.99083511</v>
      </c>
      <c r="I7" s="260">
        <v>-5.53932618</v>
      </c>
      <c r="J7" s="172">
        <v>1.29858051</v>
      </c>
      <c r="K7" s="172">
        <v>-591.99083512</v>
      </c>
      <c r="M7" s="191"/>
    </row>
    <row r="8" spans="1:11" ht="12.75">
      <c r="A8" s="90" t="s">
        <v>5</v>
      </c>
      <c r="B8" s="144">
        <v>10200</v>
      </c>
      <c r="C8" s="144">
        <v>5279</v>
      </c>
      <c r="D8" s="172">
        <v>650.21791137894</v>
      </c>
      <c r="E8" s="172">
        <v>3207.48790203915</v>
      </c>
      <c r="F8" s="172">
        <v>-995.67415158</v>
      </c>
      <c r="G8" s="167">
        <v>206.89662266</v>
      </c>
      <c r="H8" s="167">
        <v>10055.21148109</v>
      </c>
      <c r="I8" s="260">
        <v>-1096.86938843</v>
      </c>
      <c r="J8" s="172">
        <v>-116.48142175</v>
      </c>
      <c r="K8" s="172">
        <v>7757.74289647</v>
      </c>
    </row>
    <row r="9" spans="1:11" ht="12.75">
      <c r="A9" s="90" t="s">
        <v>149</v>
      </c>
      <c r="B9" s="144">
        <v>57</v>
      </c>
      <c r="C9" s="144">
        <v>73</v>
      </c>
      <c r="D9" s="172">
        <v>66.02868486</v>
      </c>
      <c r="E9" s="172">
        <v>-13.20853455</v>
      </c>
      <c r="F9" s="172">
        <v>-17.70235802</v>
      </c>
      <c r="G9" s="172">
        <v>-15.15564788</v>
      </c>
      <c r="H9" s="172">
        <v>-159.20786281</v>
      </c>
      <c r="I9" s="260">
        <v>-17.70235802</v>
      </c>
      <c r="J9" s="172">
        <v>-15.15564788</v>
      </c>
      <c r="K9" s="172">
        <v>-159.20786281</v>
      </c>
    </row>
    <row r="10" spans="1:11" ht="12.75">
      <c r="A10" s="90" t="s">
        <v>30</v>
      </c>
      <c r="B10" s="144">
        <v>93</v>
      </c>
      <c r="C10" s="144">
        <v>309</v>
      </c>
      <c r="D10" s="172">
        <v>959.68739289</v>
      </c>
      <c r="E10" s="172">
        <v>1115.79641678</v>
      </c>
      <c r="F10" s="172">
        <v>105.0873051</v>
      </c>
      <c r="G10" s="172">
        <v>269.5882924</v>
      </c>
      <c r="H10" s="172">
        <v>1374.49843271</v>
      </c>
      <c r="I10" s="260">
        <v>105.0873051</v>
      </c>
      <c r="J10" s="172">
        <v>269.5882924</v>
      </c>
      <c r="K10" s="172">
        <v>1374.49843271</v>
      </c>
    </row>
    <row r="11" spans="1:11" ht="12.75">
      <c r="A11" s="90" t="s">
        <v>215</v>
      </c>
      <c r="B11" s="144">
        <v>1132</v>
      </c>
      <c r="C11" s="144">
        <v>1169</v>
      </c>
      <c r="D11" s="172">
        <v>-1504.80906277</v>
      </c>
      <c r="E11" s="172">
        <v>620.64261342</v>
      </c>
      <c r="F11" s="172">
        <v>-8.98993683</v>
      </c>
      <c r="G11" s="172">
        <v>-40.8025011</v>
      </c>
      <c r="H11" s="172">
        <v>-175.99279064</v>
      </c>
      <c r="I11" s="260">
        <v>-8.98993683</v>
      </c>
      <c r="J11" s="172">
        <v>0</v>
      </c>
      <c r="K11" s="172">
        <v>-135.19028954</v>
      </c>
    </row>
    <row r="12" spans="1:11" ht="12" customHeight="1">
      <c r="A12" s="90" t="s">
        <v>6</v>
      </c>
      <c r="B12" s="144">
        <v>4281</v>
      </c>
      <c r="C12" s="144">
        <v>8822</v>
      </c>
      <c r="D12" s="172">
        <v>-7334.743116633744</v>
      </c>
      <c r="E12" s="172">
        <v>8342.420886840167</v>
      </c>
      <c r="F12" s="172">
        <v>-2152.8585652972056</v>
      </c>
      <c r="G12" s="172">
        <v>-376.46406712325404</v>
      </c>
      <c r="H12" s="172">
        <v>-7134.894838776518</v>
      </c>
      <c r="I12" s="260">
        <v>-1730.4097657532473</v>
      </c>
      <c r="J12" s="172">
        <v>-355.6125707771019</v>
      </c>
      <c r="K12" s="172">
        <v>-4847.0345645010875</v>
      </c>
    </row>
    <row r="13" spans="1:11" ht="12.75">
      <c r="A13" s="90" t="s">
        <v>218</v>
      </c>
      <c r="B13" s="144"/>
      <c r="C13" s="144"/>
      <c r="D13" s="172">
        <v>156.398197</v>
      </c>
      <c r="E13" s="172">
        <v>77.651288</v>
      </c>
      <c r="F13" s="172">
        <v>-7.2555</v>
      </c>
      <c r="G13" s="172">
        <v>1.085</v>
      </c>
      <c r="H13" s="172">
        <v>-2.27172</v>
      </c>
      <c r="I13" s="260">
        <v>-7.2555</v>
      </c>
      <c r="J13" s="172">
        <v>1.085</v>
      </c>
      <c r="K13" s="172">
        <v>-2.27172</v>
      </c>
    </row>
    <row r="14" spans="1:11" ht="12.75" customHeight="1">
      <c r="A14" s="90" t="s">
        <v>153</v>
      </c>
      <c r="B14" s="144">
        <v>-1717</v>
      </c>
      <c r="C14" s="144">
        <v>-843</v>
      </c>
      <c r="D14" s="172">
        <v>5072.973658</v>
      </c>
      <c r="E14" s="172">
        <v>1064.644735</v>
      </c>
      <c r="F14" s="172">
        <v>271.649896</v>
      </c>
      <c r="G14" s="172">
        <v>332.853791</v>
      </c>
      <c r="H14" s="172">
        <v>2694.965087</v>
      </c>
      <c r="I14" s="260">
        <v>150.903796</v>
      </c>
      <c r="J14" s="172">
        <v>267.482274</v>
      </c>
      <c r="K14" s="172">
        <v>1960.690602</v>
      </c>
    </row>
    <row r="15" spans="1:11" ht="12.75">
      <c r="A15" s="90" t="s">
        <v>25</v>
      </c>
      <c r="B15" s="144">
        <v>929</v>
      </c>
      <c r="C15" s="144">
        <v>18</v>
      </c>
      <c r="D15" s="172">
        <v>588.865203</v>
      </c>
      <c r="E15" s="172">
        <v>-413.889644</v>
      </c>
      <c r="F15" s="172">
        <v>-39.30708</v>
      </c>
      <c r="G15" s="172">
        <v>-60.7382</v>
      </c>
      <c r="H15" s="172">
        <v>-274.34628</v>
      </c>
      <c r="I15" s="260">
        <v>-39.30708</v>
      </c>
      <c r="J15" s="172">
        <v>-60.7382</v>
      </c>
      <c r="K15" s="172">
        <v>-274.34628</v>
      </c>
    </row>
    <row r="16" spans="1:11" ht="12.75">
      <c r="A16" s="90" t="s">
        <v>238</v>
      </c>
      <c r="B16" s="144"/>
      <c r="C16" s="144"/>
      <c r="D16" s="172"/>
      <c r="E16" s="172">
        <v>2.86784</v>
      </c>
      <c r="F16" s="172">
        <v>4.821378</v>
      </c>
      <c r="G16" s="172">
        <v>22.5761204490858</v>
      </c>
      <c r="H16" s="172">
        <v>100.94824252140805</v>
      </c>
      <c r="I16" s="260">
        <v>4.821378</v>
      </c>
      <c r="J16" s="172">
        <v>23.13710321334588</v>
      </c>
      <c r="K16" s="172">
        <v>107.28357489653068</v>
      </c>
    </row>
    <row r="17" spans="1:11" ht="12.75">
      <c r="A17" s="90" t="s">
        <v>185</v>
      </c>
      <c r="B17" s="144">
        <v>196</v>
      </c>
      <c r="C17" s="144">
        <v>5</v>
      </c>
      <c r="D17" s="172">
        <v>52.32194</v>
      </c>
      <c r="E17" s="172">
        <v>11.484012</v>
      </c>
      <c r="F17" s="172">
        <v>0.202226</v>
      </c>
      <c r="G17" s="172">
        <v>0</v>
      </c>
      <c r="H17" s="172">
        <v>-12.758942</v>
      </c>
      <c r="I17" s="260">
        <v>0.202226</v>
      </c>
      <c r="J17" s="172">
        <v>0</v>
      </c>
      <c r="K17" s="172">
        <v>-12.758942</v>
      </c>
    </row>
    <row r="18" spans="1:11" ht="13.5" customHeight="1">
      <c r="A18" s="90" t="s">
        <v>7</v>
      </c>
      <c r="B18" s="157">
        <v>924</v>
      </c>
      <c r="C18" s="157">
        <v>577</v>
      </c>
      <c r="D18" s="172">
        <v>1728.33596</v>
      </c>
      <c r="E18" s="172">
        <v>957.21169</v>
      </c>
      <c r="F18" s="172">
        <v>111.680768</v>
      </c>
      <c r="G18" s="172">
        <v>35.519779</v>
      </c>
      <c r="H18" s="172">
        <v>254.819935</v>
      </c>
      <c r="I18" s="260">
        <v>81.561289</v>
      </c>
      <c r="J18" s="172">
        <v>17.139459</v>
      </c>
      <c r="K18" s="172">
        <v>215.803988</v>
      </c>
    </row>
    <row r="19" spans="1:11" ht="13.5" customHeight="1">
      <c r="A19" s="90" t="s">
        <v>54</v>
      </c>
      <c r="B19" s="157">
        <v>-326</v>
      </c>
      <c r="C19" s="157">
        <v>-310</v>
      </c>
      <c r="D19" s="172">
        <v>174.74208133</v>
      </c>
      <c r="E19" s="172">
        <v>409.48836733</v>
      </c>
      <c r="F19" s="172">
        <v>8.00997928</v>
      </c>
      <c r="G19" s="172">
        <v>-134.29550864</v>
      </c>
      <c r="H19" s="172">
        <v>-54.77895509</v>
      </c>
      <c r="I19" s="260">
        <v>-21.88155905</v>
      </c>
      <c r="J19" s="259">
        <v>-150.07342584</v>
      </c>
      <c r="K19" s="259">
        <v>-145.33265789</v>
      </c>
    </row>
    <row r="20" spans="1:11" ht="13.5" customHeight="1">
      <c r="A20" s="90" t="s">
        <v>199</v>
      </c>
      <c r="B20" s="157">
        <v>319</v>
      </c>
      <c r="C20" s="157">
        <v>165</v>
      </c>
      <c r="D20" s="152">
        <v>396.618677</v>
      </c>
      <c r="E20" s="172"/>
      <c r="F20" s="172"/>
      <c r="G20" s="172"/>
      <c r="H20" s="152"/>
      <c r="I20" s="260"/>
      <c r="J20" s="172"/>
      <c r="K20" s="172"/>
    </row>
    <row r="21" spans="1:11" ht="15" customHeight="1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</v>
      </c>
      <c r="F21" s="172">
        <v>10.3356</v>
      </c>
      <c r="G21" s="172">
        <v>73.03914</v>
      </c>
      <c r="H21" s="172">
        <v>250.374921</v>
      </c>
      <c r="I21" s="261">
        <v>10.3356</v>
      </c>
      <c r="J21" s="174">
        <v>73.03914</v>
      </c>
      <c r="K21" s="174">
        <v>250.374921</v>
      </c>
    </row>
    <row r="22" spans="1:11" ht="12.75">
      <c r="A22" s="90" t="s">
        <v>55</v>
      </c>
      <c r="B22" s="157">
        <v>3339</v>
      </c>
      <c r="C22" s="157">
        <v>2675</v>
      </c>
      <c r="D22" s="174">
        <v>494.29342817</v>
      </c>
      <c r="E22" s="172">
        <v>531.65734291</v>
      </c>
      <c r="F22" s="172">
        <v>-57.86079439</v>
      </c>
      <c r="G22" s="172">
        <v>84.0720039</v>
      </c>
      <c r="H22" s="172">
        <v>-327.78488234</v>
      </c>
      <c r="I22" s="261">
        <v>27.06213869</v>
      </c>
      <c r="J22" s="174">
        <v>81.8908975</v>
      </c>
      <c r="K22" s="174">
        <v>290.91018404</v>
      </c>
    </row>
    <row r="23" spans="1:11" ht="14.25" customHeight="1">
      <c r="A23" s="90" t="s">
        <v>225</v>
      </c>
      <c r="B23" s="157"/>
      <c r="C23" s="157"/>
      <c r="D23" s="174">
        <v>54.980784</v>
      </c>
      <c r="E23" s="172">
        <v>-14.61189</v>
      </c>
      <c r="F23" s="172">
        <v>-2.8476</v>
      </c>
      <c r="G23" s="172">
        <v>1.63584</v>
      </c>
      <c r="H23" s="172">
        <v>9.98964</v>
      </c>
      <c r="I23" s="262">
        <v>-2.8476</v>
      </c>
      <c r="J23" s="157">
        <v>1.63584</v>
      </c>
      <c r="K23" s="144">
        <v>9.98964</v>
      </c>
    </row>
    <row r="24" spans="1:11" ht="14.25" customHeight="1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334.55602236</v>
      </c>
      <c r="G24" s="172">
        <v>40.59570959</v>
      </c>
      <c r="H24" s="172">
        <v>9602.00291358</v>
      </c>
      <c r="I24" s="262">
        <v>199.87141616653042</v>
      </c>
      <c r="J24" s="157">
        <v>222.74856624497</v>
      </c>
      <c r="K24" s="144">
        <v>2202.1472337513387</v>
      </c>
    </row>
    <row r="25" spans="1:11" ht="13.5" customHeight="1">
      <c r="A25" s="90" t="s">
        <v>205</v>
      </c>
      <c r="B25" s="157"/>
      <c r="C25" s="157">
        <v>2857</v>
      </c>
      <c r="D25" s="157">
        <v>572.23003502</v>
      </c>
      <c r="E25" s="172">
        <v>107.71052434</v>
      </c>
      <c r="F25" s="172">
        <v>74.54807885</v>
      </c>
      <c r="G25" s="172">
        <v>55.4214303</v>
      </c>
      <c r="H25" s="172">
        <v>202.04667443</v>
      </c>
      <c r="I25" s="262">
        <v>74.54807885</v>
      </c>
      <c r="J25" s="157">
        <v>55.4214303</v>
      </c>
      <c r="K25" s="144">
        <v>202.04667443</v>
      </c>
    </row>
    <row r="26" spans="1:11" ht="12.75">
      <c r="A26" s="90" t="s">
        <v>206</v>
      </c>
      <c r="B26" s="157">
        <v>2635</v>
      </c>
      <c r="C26" s="157">
        <v>6558</v>
      </c>
      <c r="D26" s="157">
        <v>-1589.96137491</v>
      </c>
      <c r="E26" s="172">
        <v>-2204.71319257</v>
      </c>
      <c r="F26" s="172">
        <v>995.5650727</v>
      </c>
      <c r="G26" s="172">
        <v>35.72128018</v>
      </c>
      <c r="H26" s="172">
        <v>8269.45198207</v>
      </c>
      <c r="I26" s="262">
        <v>995.5650727</v>
      </c>
      <c r="J26" s="157">
        <v>35.72128018</v>
      </c>
      <c r="K26" s="144">
        <v>8269.45198207</v>
      </c>
    </row>
    <row r="27" spans="1:11" ht="12.75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</v>
      </c>
      <c r="F27" s="172">
        <v>23.02954</v>
      </c>
      <c r="G27" s="172">
        <v>43.044631</v>
      </c>
      <c r="H27" s="172">
        <v>115.119114</v>
      </c>
      <c r="I27" s="262">
        <v>25.030108</v>
      </c>
      <c r="J27" s="157">
        <v>44.215803</v>
      </c>
      <c r="K27" s="144">
        <v>107.423495</v>
      </c>
    </row>
    <row r="28" spans="1:11" ht="12.75">
      <c r="A28" s="90" t="s">
        <v>26</v>
      </c>
      <c r="B28" s="157">
        <v>3673</v>
      </c>
      <c r="C28" s="157">
        <v>3943</v>
      </c>
      <c r="D28" s="157">
        <v>3147.27029</v>
      </c>
      <c r="E28" s="172">
        <v>1021.40407</v>
      </c>
      <c r="F28" s="172">
        <v>-76.901113</v>
      </c>
      <c r="G28" s="172">
        <v>-105.59792</v>
      </c>
      <c r="H28" s="172">
        <v>128.139517</v>
      </c>
      <c r="I28" s="262">
        <v>-76.901113</v>
      </c>
      <c r="J28" s="157">
        <v>-105.59792</v>
      </c>
      <c r="K28" s="144">
        <v>128.139517</v>
      </c>
    </row>
    <row r="29" spans="1:11" ht="12.75">
      <c r="A29" s="90" t="s">
        <v>189</v>
      </c>
      <c r="B29" s="157">
        <v>-14</v>
      </c>
      <c r="C29" s="157">
        <v>-5</v>
      </c>
      <c r="D29" s="157">
        <v>-80.94848684881676</v>
      </c>
      <c r="E29" s="172"/>
      <c r="F29" s="172"/>
      <c r="G29" s="172"/>
      <c r="H29" s="172"/>
      <c r="I29" s="262"/>
      <c r="J29" s="157"/>
      <c r="K29" s="144"/>
    </row>
    <row r="30" spans="1:11" ht="12.75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-1.678189</v>
      </c>
      <c r="G30" s="172">
        <v>-14.315542</v>
      </c>
      <c r="H30" s="172">
        <v>31.153307</v>
      </c>
      <c r="I30" s="262">
        <v>-1.678189</v>
      </c>
      <c r="J30" s="157">
        <v>-14.315542</v>
      </c>
      <c r="K30" s="144">
        <v>31.153307</v>
      </c>
    </row>
    <row r="31" spans="1:11" ht="14.25" customHeight="1">
      <c r="A31" s="90" t="s">
        <v>223</v>
      </c>
      <c r="B31" s="157">
        <v>-24</v>
      </c>
      <c r="C31" s="157">
        <v>-40</v>
      </c>
      <c r="D31" s="157">
        <v>-1175.18522845927</v>
      </c>
      <c r="E31" s="172">
        <v>5.97578634</v>
      </c>
      <c r="F31" s="172">
        <v>0</v>
      </c>
      <c r="G31" s="172">
        <v>0</v>
      </c>
      <c r="H31" s="172">
        <v>58.7463074</v>
      </c>
      <c r="I31" s="262">
        <v>0.50562</v>
      </c>
      <c r="J31" s="157">
        <v>0</v>
      </c>
      <c r="K31" s="144">
        <v>58.7463074</v>
      </c>
    </row>
    <row r="32" spans="1:11" ht="12.75" customHeight="1">
      <c r="A32" s="90" t="s">
        <v>11</v>
      </c>
      <c r="B32" s="157">
        <v>11111</v>
      </c>
      <c r="C32" s="157">
        <v>14939</v>
      </c>
      <c r="D32" s="157">
        <v>6791.027233</v>
      </c>
      <c r="E32" s="172">
        <v>7812.665658</v>
      </c>
      <c r="F32" s="172">
        <v>-115.631519</v>
      </c>
      <c r="G32" s="172">
        <v>-100.604433</v>
      </c>
      <c r="H32" s="172">
        <v>2875.794021</v>
      </c>
      <c r="I32" s="262">
        <v>269.089664</v>
      </c>
      <c r="J32" s="157">
        <v>-94.681821</v>
      </c>
      <c r="K32" s="144">
        <v>4007.789417</v>
      </c>
    </row>
    <row r="33" spans="1:11" ht="12.75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311.7399419833932</v>
      </c>
      <c r="G33" s="172">
        <v>323.1806341625442</v>
      </c>
      <c r="H33" s="172">
        <v>8294.239970439758</v>
      </c>
      <c r="I33" s="262">
        <v>-588.7503740281697</v>
      </c>
      <c r="J33" s="157">
        <v>-145.80155935896067</v>
      </c>
      <c r="K33" s="144">
        <v>5438.777469504021</v>
      </c>
    </row>
    <row r="34" spans="1:11" ht="12.75">
      <c r="A34" s="90" t="s">
        <v>187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101.141525</v>
      </c>
      <c r="G34" s="172">
        <v>155.8946325</v>
      </c>
      <c r="H34" s="172">
        <v>1471.55341794</v>
      </c>
      <c r="I34" s="262">
        <v>84.10046919</v>
      </c>
      <c r="J34" s="157">
        <v>139.8440232</v>
      </c>
      <c r="K34" s="144">
        <v>1471.01189008</v>
      </c>
    </row>
    <row r="35" spans="1:11" ht="13.5" customHeight="1">
      <c r="A35" s="90" t="s">
        <v>157</v>
      </c>
      <c r="B35" s="157">
        <v>1254</v>
      </c>
      <c r="C35" s="157">
        <v>-2517</v>
      </c>
      <c r="D35" s="157">
        <v>-852.720532</v>
      </c>
      <c r="E35" s="172">
        <v>1114.355159</v>
      </c>
      <c r="F35" s="172">
        <v>-4.146537</v>
      </c>
      <c r="G35" s="172">
        <v>34.383345</v>
      </c>
      <c r="H35" s="172">
        <v>-1589.107973</v>
      </c>
      <c r="I35" s="263">
        <v>0.991113</v>
      </c>
      <c r="J35" s="144">
        <v>34.383346</v>
      </c>
      <c r="K35" s="144">
        <v>-1526.401459</v>
      </c>
    </row>
    <row r="36" spans="1:11" ht="12.75" customHeight="1">
      <c r="A36" s="90" t="s">
        <v>154</v>
      </c>
      <c r="B36" s="144">
        <v>-1689</v>
      </c>
      <c r="C36" s="144">
        <v>-2058</v>
      </c>
      <c r="D36" s="144">
        <v>-421</v>
      </c>
      <c r="E36" s="172">
        <v>-376.13194</v>
      </c>
      <c r="F36" s="172">
        <v>-7.776990999999995</v>
      </c>
      <c r="G36" s="172">
        <v>-1.026494999999997</v>
      </c>
      <c r="H36" s="172">
        <v>-111.497051</v>
      </c>
      <c r="I36" s="263">
        <v>-7.776990999999995</v>
      </c>
      <c r="J36" s="144">
        <v>-1.026494999999997</v>
      </c>
      <c r="K36" s="144">
        <v>-111.497051</v>
      </c>
    </row>
    <row r="37" spans="1:11" ht="12.75">
      <c r="A37" s="90" t="s">
        <v>13</v>
      </c>
      <c r="B37" s="144">
        <v>-1501</v>
      </c>
      <c r="C37" s="144">
        <v>792</v>
      </c>
      <c r="D37" s="144">
        <v>8413.69112575</v>
      </c>
      <c r="E37" s="172">
        <v>1681.69075724</v>
      </c>
      <c r="F37" s="172">
        <v>246.69328871</v>
      </c>
      <c r="G37" s="172">
        <v>746.91678828</v>
      </c>
      <c r="H37" s="172">
        <v>2594.1065372</v>
      </c>
      <c r="I37" s="263">
        <v>178.70968845</v>
      </c>
      <c r="J37" s="144">
        <v>734.15921835</v>
      </c>
      <c r="K37" s="144">
        <v>2204.59681863</v>
      </c>
    </row>
    <row r="38" spans="1:11" ht="12.75">
      <c r="A38" s="90" t="s">
        <v>23</v>
      </c>
      <c r="B38" s="144">
        <v>53</v>
      </c>
      <c r="C38" s="144">
        <v>-15</v>
      </c>
      <c r="D38" s="144">
        <v>36.74123</v>
      </c>
      <c r="E38" s="172">
        <v>28.9578</v>
      </c>
      <c r="F38" s="172">
        <v>-0.03215</v>
      </c>
      <c r="G38" s="172">
        <v>1.557842</v>
      </c>
      <c r="H38" s="172">
        <v>15.873571</v>
      </c>
      <c r="I38" s="263">
        <v>-0.03215</v>
      </c>
      <c r="J38" s="144">
        <v>1.557842</v>
      </c>
      <c r="K38" s="144">
        <v>15.873571</v>
      </c>
    </row>
    <row r="39" spans="1:11" ht="13.5" customHeight="1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-45.90183941001</v>
      </c>
      <c r="F39" s="144">
        <v>63.47281575</v>
      </c>
      <c r="G39" s="123">
        <v>-0.3069935</v>
      </c>
      <c r="H39" s="172">
        <v>31.84331898</v>
      </c>
      <c r="I39" s="263">
        <v>63.47281575</v>
      </c>
      <c r="J39" s="144">
        <v>-0.3069935</v>
      </c>
      <c r="K39" s="144">
        <v>31.843318984</v>
      </c>
    </row>
    <row r="40" spans="1:11" ht="12.75">
      <c r="A40" s="90" t="s">
        <v>27</v>
      </c>
      <c r="B40" s="144">
        <v>-26</v>
      </c>
      <c r="C40" s="144">
        <v>115</v>
      </c>
      <c r="D40" s="144">
        <v>140.29371661</v>
      </c>
      <c r="E40" s="172">
        <v>30.2454296</v>
      </c>
      <c r="F40" s="144">
        <v>-5.29701169</v>
      </c>
      <c r="G40" s="123">
        <v>0.99955173</v>
      </c>
      <c r="H40" s="172">
        <v>-10.81830229</v>
      </c>
      <c r="I40" s="263">
        <v>-5.29701169</v>
      </c>
      <c r="J40" s="144">
        <v>0.99955173</v>
      </c>
      <c r="K40" s="144">
        <v>-10.81830229</v>
      </c>
    </row>
    <row r="41" spans="1:11" ht="13.5" customHeight="1">
      <c r="A41" s="90" t="s">
        <v>155</v>
      </c>
      <c r="B41" s="144">
        <v>-948</v>
      </c>
      <c r="C41" s="144">
        <v>163</v>
      </c>
      <c r="D41" s="144">
        <v>3713.43611368</v>
      </c>
      <c r="E41" s="172">
        <v>-798.97705311</v>
      </c>
      <c r="F41" s="144">
        <v>274.58636086</v>
      </c>
      <c r="G41" s="123">
        <v>-84.19510882</v>
      </c>
      <c r="H41" s="292">
        <v>696.24248117</v>
      </c>
      <c r="I41" s="291">
        <v>311.7808713</v>
      </c>
      <c r="J41" s="144">
        <v>-76.40930083</v>
      </c>
      <c r="K41" s="144">
        <v>419.03009632</v>
      </c>
    </row>
    <row r="42" spans="1:11" ht="12.75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-1808.72249522</v>
      </c>
      <c r="F42" s="144">
        <v>-0.7541685</v>
      </c>
      <c r="G42" s="123">
        <v>-0.65586225</v>
      </c>
      <c r="H42" s="292">
        <v>-7.88635422</v>
      </c>
      <c r="I42" s="291">
        <v>-0.7541685</v>
      </c>
      <c r="J42" s="144">
        <v>-0.65586225</v>
      </c>
      <c r="K42" s="144">
        <v>-7.88635422</v>
      </c>
    </row>
    <row r="43" spans="1:11" ht="12.75">
      <c r="A43" s="90" t="s">
        <v>190</v>
      </c>
      <c r="B43" s="144">
        <v>673</v>
      </c>
      <c r="C43" s="144">
        <v>-2</v>
      </c>
      <c r="D43" s="144">
        <v>-933.07392595996</v>
      </c>
      <c r="E43" s="172">
        <v>-482.57290139</v>
      </c>
      <c r="F43" s="144">
        <v>-120.6262634</v>
      </c>
      <c r="G43" s="123">
        <v>0.72475504</v>
      </c>
      <c r="H43" s="292">
        <v>-532.00736002</v>
      </c>
      <c r="I43" s="291">
        <v>-120.62626345</v>
      </c>
      <c r="J43" s="144">
        <v>0.72475497</v>
      </c>
      <c r="K43" s="144">
        <v>-532.007360062</v>
      </c>
    </row>
    <row r="44" spans="1:11" ht="12.75">
      <c r="A44" s="90" t="s">
        <v>60</v>
      </c>
      <c r="B44" s="144">
        <v>1393</v>
      </c>
      <c r="C44" s="144">
        <v>2275</v>
      </c>
      <c r="D44" s="134">
        <v>2466.8635735678276</v>
      </c>
      <c r="E44" s="209">
        <v>806.485734215536</v>
      </c>
      <c r="F44" s="134">
        <v>-251.279892</v>
      </c>
      <c r="G44" s="134">
        <v>96.328193</v>
      </c>
      <c r="H44" s="293">
        <v>-72.04651</v>
      </c>
      <c r="I44" s="291">
        <v>-243.725745</v>
      </c>
      <c r="J44" s="144">
        <v>96.606027</v>
      </c>
      <c r="K44" s="144">
        <v>16.987231</v>
      </c>
    </row>
    <row r="45" spans="1:11" ht="12.75">
      <c r="A45" s="92" t="s">
        <v>15</v>
      </c>
      <c r="B45" s="70">
        <v>46911</v>
      </c>
      <c r="C45" s="70">
        <v>55552</v>
      </c>
      <c r="D45" s="70">
        <v>62584.04442471703</v>
      </c>
      <c r="E45" s="70">
        <v>47225.71356780796</v>
      </c>
      <c r="F45" s="70">
        <v>-877.2541242938129</v>
      </c>
      <c r="G45" s="70">
        <f>SUM(G4:G44)-G36</f>
        <v>1629.8035843883758</v>
      </c>
      <c r="H45" s="70">
        <f>SUM(H4:H44)-H36</f>
        <v>38473.457933754646</v>
      </c>
      <c r="I45" s="70">
        <v>-1334.9206457348866</v>
      </c>
      <c r="J45" s="70">
        <f>SUM(J4:J44)-J36</f>
        <v>966.4495704122534</v>
      </c>
      <c r="K45" s="70">
        <f>SUM(K4:K44)-K36</f>
        <v>28625.042924932797</v>
      </c>
    </row>
    <row r="46" spans="1:11" ht="12.75">
      <c r="A46" s="93" t="s">
        <v>115</v>
      </c>
      <c r="B46" s="94">
        <v>45222</v>
      </c>
      <c r="C46" s="94">
        <v>53494</v>
      </c>
      <c r="D46" s="94">
        <v>62163.04442471703</v>
      </c>
      <c r="E46" s="94">
        <v>46849.58162780796</v>
      </c>
      <c r="F46" s="94">
        <v>-885.0311152938128</v>
      </c>
      <c r="G46" s="94">
        <f>SUM(G4:G44)</f>
        <v>1628.7770893883758</v>
      </c>
      <c r="H46" s="94">
        <f>SUM(H4:H44)</f>
        <v>38361.96088275465</v>
      </c>
      <c r="I46" s="94">
        <v>-1342.6976367348866</v>
      </c>
      <c r="J46" s="94">
        <f>SUM(J4:J44)</f>
        <v>965.4230754122534</v>
      </c>
      <c r="K46" s="94">
        <f>SUM(K4:K44)</f>
        <v>28513.5458739328</v>
      </c>
    </row>
    <row r="47" spans="1:9" ht="12.75">
      <c r="A47" s="198" t="s">
        <v>254</v>
      </c>
      <c r="B47" s="198"/>
      <c r="C47" s="198"/>
      <c r="D47" s="198"/>
      <c r="E47" s="199"/>
      <c r="F47" s="199"/>
      <c r="G47" s="199"/>
      <c r="H47" s="199"/>
      <c r="I47" s="163"/>
    </row>
    <row r="48" spans="1:9" s="161" customFormat="1" ht="12.75">
      <c r="A48" s="200"/>
      <c r="B48" s="200"/>
      <c r="C48" s="200"/>
      <c r="D48" s="200"/>
      <c r="E48" s="200"/>
      <c r="F48" s="200"/>
      <c r="G48" s="200"/>
      <c r="H48" s="201"/>
      <c r="I48" s="198"/>
    </row>
    <row r="49" spans="3:7" s="160" customFormat="1" ht="12.75">
      <c r="C49" s="204"/>
      <c r="D49" s="204"/>
      <c r="E49" s="204"/>
      <c r="F49" s="204"/>
      <c r="G49" s="204"/>
    </row>
    <row r="50" spans="4:7" s="160" customFormat="1" ht="12.75">
      <c r="D50" s="203"/>
      <c r="E50" s="203"/>
      <c r="F50" s="204"/>
      <c r="G50" s="204"/>
    </row>
    <row r="51" spans="4:7" s="160" customFormat="1" ht="12.75">
      <c r="D51" s="203"/>
      <c r="E51" s="203"/>
      <c r="F51" s="203"/>
      <c r="G51" s="203"/>
    </row>
    <row r="52" spans="4:8" s="160" customFormat="1" ht="12.75">
      <c r="D52" s="203"/>
      <c r="E52" s="203"/>
      <c r="F52" s="204"/>
      <c r="G52" s="203"/>
      <c r="H52" s="172"/>
    </row>
    <row r="53" spans="4:8" s="160" customFormat="1" ht="12.75">
      <c r="D53" s="203"/>
      <c r="E53" s="203"/>
      <c r="F53" s="203"/>
      <c r="G53" s="203"/>
      <c r="H53" s="172"/>
    </row>
    <row r="54" spans="4:9" s="160" customFormat="1" ht="12.75">
      <c r="D54" s="203"/>
      <c r="E54" s="203"/>
      <c r="F54" s="203"/>
      <c r="G54" s="203"/>
      <c r="H54" s="206"/>
      <c r="I54" s="205"/>
    </row>
    <row r="55" spans="4:9" s="160" customFormat="1" ht="12.75">
      <c r="D55" s="203"/>
      <c r="E55" s="203"/>
      <c r="F55" s="203"/>
      <c r="G55" s="203"/>
      <c r="H55" s="205"/>
      <c r="I55" s="206"/>
    </row>
    <row r="56" spans="4:9" s="160" customFormat="1" ht="12.75">
      <c r="D56" s="203"/>
      <c r="E56" s="203"/>
      <c r="F56" s="203"/>
      <c r="G56" s="203"/>
      <c r="H56" s="206"/>
      <c r="I56" s="206"/>
    </row>
    <row r="57" spans="4:9" s="160" customFormat="1" ht="12.75">
      <c r="D57" s="203"/>
      <c r="E57" s="203"/>
      <c r="F57" s="203"/>
      <c r="G57" s="203"/>
      <c r="H57" s="206"/>
      <c r="I57" s="206"/>
    </row>
    <row r="58" spans="4:9" s="160" customFormat="1" ht="12.75">
      <c r="D58" s="203"/>
      <c r="E58" s="203"/>
      <c r="F58" s="203"/>
      <c r="G58" s="203"/>
      <c r="H58" s="205"/>
      <c r="I58" s="206"/>
    </row>
    <row r="59" spans="4:9" s="160" customFormat="1" ht="12.75">
      <c r="D59" s="203"/>
      <c r="E59" s="203"/>
      <c r="F59" s="203"/>
      <c r="G59" s="203"/>
      <c r="H59" s="206"/>
      <c r="I59" s="206"/>
    </row>
    <row r="60" spans="4:9" s="160" customFormat="1" ht="12.75">
      <c r="D60" s="203"/>
      <c r="E60" s="203"/>
      <c r="F60" s="203"/>
      <c r="G60" s="203"/>
      <c r="H60" s="206"/>
      <c r="I60" s="206"/>
    </row>
    <row r="61" spans="4:9" s="160" customFormat="1" ht="12.75">
      <c r="D61" s="203"/>
      <c r="E61" s="203"/>
      <c r="F61" s="203"/>
      <c r="G61" s="203"/>
      <c r="H61" s="206"/>
      <c r="I61" s="206"/>
    </row>
    <row r="62" spans="4:9" s="160" customFormat="1" ht="12.75">
      <c r="D62" s="203"/>
      <c r="E62" s="203"/>
      <c r="F62" s="203"/>
      <c r="G62" s="203"/>
      <c r="H62" s="206"/>
      <c r="I62" s="206"/>
    </row>
    <row r="63" spans="4:9" s="160" customFormat="1" ht="12.75">
      <c r="D63" s="203"/>
      <c r="E63" s="203"/>
      <c r="F63" s="203"/>
      <c r="G63" s="203"/>
      <c r="H63" s="206"/>
      <c r="I63" s="206"/>
    </row>
    <row r="64" spans="4:9" s="160" customFormat="1" ht="12.75">
      <c r="D64" s="203"/>
      <c r="E64" s="203"/>
      <c r="F64" s="203"/>
      <c r="G64" s="203"/>
      <c r="H64" s="206"/>
      <c r="I64" s="206"/>
    </row>
    <row r="65" spans="4:9" s="160" customFormat="1" ht="12.75">
      <c r="D65" s="203"/>
      <c r="E65" s="203"/>
      <c r="F65" s="203"/>
      <c r="G65" s="203"/>
      <c r="H65" s="206"/>
      <c r="I65" s="206"/>
    </row>
    <row r="66" spans="4:9" s="160" customFormat="1" ht="12.75">
      <c r="D66" s="203"/>
      <c r="E66" s="203"/>
      <c r="F66" s="203"/>
      <c r="G66" s="203"/>
      <c r="H66" s="206"/>
      <c r="I66" s="206"/>
    </row>
    <row r="67" spans="4:9" s="160" customFormat="1" ht="12.75">
      <c r="D67" s="203"/>
      <c r="E67" s="203"/>
      <c r="F67" s="203"/>
      <c r="G67" s="203"/>
      <c r="H67" s="206"/>
      <c r="I67" s="206"/>
    </row>
    <row r="68" spans="4:9" s="160" customFormat="1" ht="12.75">
      <c r="D68" s="203"/>
      <c r="E68" s="203"/>
      <c r="F68" s="203"/>
      <c r="G68" s="203"/>
      <c r="H68" s="206"/>
      <c r="I68" s="206"/>
    </row>
    <row r="69" spans="4:9" s="160" customFormat="1" ht="12.75">
      <c r="D69" s="203"/>
      <c r="E69" s="203"/>
      <c r="F69" s="203"/>
      <c r="G69" s="203"/>
      <c r="H69" s="206"/>
      <c r="I69" s="206"/>
    </row>
    <row r="70" spans="4:9" s="160" customFormat="1" ht="12.75">
      <c r="D70" s="203"/>
      <c r="E70" s="203"/>
      <c r="F70" s="203"/>
      <c r="G70" s="203"/>
      <c r="H70" s="206"/>
      <c r="I70" s="206"/>
    </row>
    <row r="71" spans="4:9" s="160" customFormat="1" ht="12.75">
      <c r="D71" s="203"/>
      <c r="E71" s="203"/>
      <c r="F71" s="203"/>
      <c r="G71" s="203"/>
      <c r="H71" s="206"/>
      <c r="I71" s="206"/>
    </row>
    <row r="72" spans="4:9" s="160" customFormat="1" ht="12.75">
      <c r="D72" s="203"/>
      <c r="E72" s="203"/>
      <c r="F72" s="203"/>
      <c r="G72" s="203"/>
      <c r="H72" s="206"/>
      <c r="I72" s="206"/>
    </row>
    <row r="73" spans="4:9" s="160" customFormat="1" ht="12.75">
      <c r="D73" s="203"/>
      <c r="E73" s="203"/>
      <c r="F73" s="203"/>
      <c r="G73" s="203"/>
      <c r="H73" s="206"/>
      <c r="I73" s="206"/>
    </row>
    <row r="74" spans="4:9" s="160" customFormat="1" ht="12.75">
      <c r="D74" s="203"/>
      <c r="E74" s="203"/>
      <c r="F74" s="203"/>
      <c r="G74" s="203"/>
      <c r="H74" s="206"/>
      <c r="I74" s="206"/>
    </row>
    <row r="75" spans="4:9" s="160" customFormat="1" ht="12.75">
      <c r="D75" s="203"/>
      <c r="E75" s="203"/>
      <c r="F75" s="203"/>
      <c r="G75" s="203"/>
      <c r="H75" s="206"/>
      <c r="I75" s="206"/>
    </row>
    <row r="76" spans="4:9" s="160" customFormat="1" ht="12.75">
      <c r="D76" s="203"/>
      <c r="E76" s="203"/>
      <c r="F76" s="203"/>
      <c r="G76" s="203"/>
      <c r="H76" s="206"/>
      <c r="I76" s="206"/>
    </row>
    <row r="77" spans="4:9" s="160" customFormat="1" ht="12.75">
      <c r="D77" s="203"/>
      <c r="E77" s="203"/>
      <c r="F77" s="203"/>
      <c r="G77" s="203"/>
      <c r="H77" s="206"/>
      <c r="I77" s="206"/>
    </row>
    <row r="78" spans="4:9" s="160" customFormat="1" ht="12.75">
      <c r="D78" s="203"/>
      <c r="E78" s="203"/>
      <c r="F78" s="203"/>
      <c r="G78" s="203"/>
      <c r="H78" s="206"/>
      <c r="I78" s="206"/>
    </row>
    <row r="79" spans="4:9" s="160" customFormat="1" ht="12.75">
      <c r="D79" s="203"/>
      <c r="E79" s="203"/>
      <c r="F79" s="203"/>
      <c r="G79" s="203"/>
      <c r="H79" s="206"/>
      <c r="I79" s="206"/>
    </row>
    <row r="80" spans="4:9" s="160" customFormat="1" ht="12.75">
      <c r="D80" s="203"/>
      <c r="E80" s="203"/>
      <c r="F80" s="203"/>
      <c r="G80" s="203"/>
      <c r="H80" s="206"/>
      <c r="I80" s="206"/>
    </row>
    <row r="81" spans="4:9" s="160" customFormat="1" ht="12.75">
      <c r="D81" s="203"/>
      <c r="E81" s="203"/>
      <c r="F81" s="203"/>
      <c r="G81" s="203"/>
      <c r="H81" s="206"/>
      <c r="I81" s="206"/>
    </row>
    <row r="82" spans="4:9" s="160" customFormat="1" ht="12.75">
      <c r="D82" s="203"/>
      <c r="E82" s="203"/>
      <c r="F82" s="203"/>
      <c r="G82" s="203"/>
      <c r="H82" s="206"/>
      <c r="I82" s="206"/>
    </row>
    <row r="83" spans="4:9" s="160" customFormat="1" ht="12.75">
      <c r="D83" s="203"/>
      <c r="E83" s="203"/>
      <c r="F83" s="203"/>
      <c r="G83" s="203"/>
      <c r="H83" s="206"/>
      <c r="I83" s="206"/>
    </row>
    <row r="84" spans="4:9" s="160" customFormat="1" ht="12.75">
      <c r="D84" s="203"/>
      <c r="E84" s="203"/>
      <c r="F84" s="203"/>
      <c r="G84" s="203"/>
      <c r="H84" s="206"/>
      <c r="I84" s="206"/>
    </row>
    <row r="85" spans="4:9" s="160" customFormat="1" ht="12.75">
      <c r="D85" s="203"/>
      <c r="E85" s="203"/>
      <c r="F85" s="203"/>
      <c r="G85" s="203"/>
      <c r="H85" s="206"/>
      <c r="I85" s="206"/>
    </row>
    <row r="86" spans="1:9" s="160" customFormat="1" ht="12.75">
      <c r="A86" s="360"/>
      <c r="B86" s="361"/>
      <c r="C86" s="361"/>
      <c r="D86" s="361"/>
      <c r="E86" s="197"/>
      <c r="F86" s="197"/>
      <c r="G86" s="197"/>
      <c r="H86" s="197"/>
      <c r="I86" s="206"/>
    </row>
    <row r="87" spans="3:9" s="160" customFormat="1" ht="12.75">
      <c r="C87" s="203"/>
      <c r="D87" s="203"/>
      <c r="E87" s="203"/>
      <c r="F87" s="203"/>
      <c r="G87" s="203"/>
      <c r="H87" s="206"/>
      <c r="I87" s="197"/>
    </row>
    <row r="88" spans="3:9" s="160" customFormat="1" ht="12.75">
      <c r="C88" s="203"/>
      <c r="D88" s="203"/>
      <c r="E88" s="203"/>
      <c r="F88" s="203"/>
      <c r="G88" s="203"/>
      <c r="H88" s="206"/>
      <c r="I88" s="206"/>
    </row>
    <row r="89" spans="3:9" s="160" customFormat="1" ht="12.75">
      <c r="C89" s="203"/>
      <c r="D89" s="203"/>
      <c r="E89" s="203"/>
      <c r="F89" s="203"/>
      <c r="G89" s="203"/>
      <c r="H89" s="206"/>
      <c r="I89" s="206"/>
    </row>
    <row r="90" spans="3:9" s="160" customFormat="1" ht="12.75">
      <c r="C90" s="203"/>
      <c r="D90" s="203"/>
      <c r="E90" s="203"/>
      <c r="F90" s="203"/>
      <c r="G90" s="203"/>
      <c r="H90" s="206"/>
      <c r="I90" s="206"/>
    </row>
    <row r="91" spans="3:9" s="160" customFormat="1" ht="12.75">
      <c r="C91" s="203"/>
      <c r="D91" s="203"/>
      <c r="E91" s="203"/>
      <c r="F91" s="203"/>
      <c r="G91" s="203"/>
      <c r="H91" s="206"/>
      <c r="I91" s="206"/>
    </row>
    <row r="92" spans="3:9" s="160" customFormat="1" ht="12.75">
      <c r="C92" s="203"/>
      <c r="D92" s="203"/>
      <c r="E92" s="203"/>
      <c r="F92" s="203"/>
      <c r="G92" s="203"/>
      <c r="H92" s="206"/>
      <c r="I92" s="206"/>
    </row>
    <row r="93" spans="3:9" s="160" customFormat="1" ht="12.75">
      <c r="C93" s="203"/>
      <c r="D93" s="203"/>
      <c r="E93" s="203"/>
      <c r="F93" s="203"/>
      <c r="G93" s="203"/>
      <c r="H93" s="206"/>
      <c r="I93" s="206"/>
    </row>
    <row r="94" spans="3:9" s="160" customFormat="1" ht="12.75">
      <c r="C94" s="203"/>
      <c r="D94" s="203"/>
      <c r="E94" s="203"/>
      <c r="F94" s="203"/>
      <c r="G94" s="203"/>
      <c r="H94" s="206"/>
      <c r="I94" s="206"/>
    </row>
    <row r="95" spans="3:9" s="160" customFormat="1" ht="12.75">
      <c r="C95" s="203"/>
      <c r="D95" s="203"/>
      <c r="E95" s="203"/>
      <c r="F95" s="203"/>
      <c r="G95" s="203"/>
      <c r="H95" s="206"/>
      <c r="I95" s="206"/>
    </row>
    <row r="96" spans="3:9" s="160" customFormat="1" ht="12.75">
      <c r="C96" s="203"/>
      <c r="D96" s="203"/>
      <c r="E96" s="203"/>
      <c r="F96" s="203"/>
      <c r="G96" s="203"/>
      <c r="H96" s="206"/>
      <c r="I96" s="206"/>
    </row>
    <row r="97" spans="3:9" s="160" customFormat="1" ht="12.75">
      <c r="C97" s="203"/>
      <c r="D97" s="203"/>
      <c r="E97" s="203"/>
      <c r="F97" s="203"/>
      <c r="G97" s="203"/>
      <c r="H97" s="206"/>
      <c r="I97" s="206"/>
    </row>
    <row r="98" spans="3:9" s="160" customFormat="1" ht="12.75">
      <c r="C98" s="203"/>
      <c r="D98" s="203"/>
      <c r="E98" s="203"/>
      <c r="F98" s="203"/>
      <c r="G98" s="203"/>
      <c r="H98" s="206"/>
      <c r="I98" s="206"/>
    </row>
    <row r="99" spans="1:9" s="160" customFormat="1" ht="12.75">
      <c r="A99" s="10"/>
      <c r="B99" s="10"/>
      <c r="C99" s="29"/>
      <c r="D99" s="29"/>
      <c r="E99" s="29"/>
      <c r="F99" s="29"/>
      <c r="G99" s="29"/>
      <c r="H99" s="166"/>
      <c r="I99" s="206"/>
    </row>
    <row r="100" spans="3:44" s="10" customFormat="1" ht="12.75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</row>
    <row r="101" spans="3:44" s="10" customFormat="1" ht="12.75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</row>
    <row r="102" spans="3:44" s="10" customFormat="1" ht="12.75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</row>
    <row r="103" spans="3:44" s="10" customFormat="1" ht="12.75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</row>
    <row r="104" spans="3:44" s="10" customFormat="1" ht="12.75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</row>
    <row r="105" spans="3:44" s="10" customFormat="1" ht="12.75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</row>
    <row r="106" spans="3:44" s="10" customFormat="1" ht="12.75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</row>
    <row r="107" spans="3:44" s="10" customFormat="1" ht="12.75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</row>
    <row r="108" spans="3:44" s="10" customFormat="1" ht="12.75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</row>
    <row r="109" spans="3:44" s="10" customFormat="1" ht="12.75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</row>
    <row r="110" spans="3:44" s="10" customFormat="1" ht="12.75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</row>
    <row r="111" spans="3:44" s="10" customFormat="1" ht="12.75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</row>
    <row r="112" spans="3:44" s="10" customFormat="1" ht="12.75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</row>
    <row r="113" spans="3:44" s="10" customFormat="1" ht="12.75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</row>
    <row r="114" spans="3:44" s="10" customFormat="1" ht="12.75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</row>
    <row r="115" spans="3:44" s="10" customFormat="1" ht="12.75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</row>
    <row r="116" spans="3:44" s="10" customFormat="1" ht="12.75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</row>
    <row r="117" spans="3:44" s="10" customFormat="1" ht="12.75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</row>
    <row r="118" spans="1:44" s="10" customFormat="1" ht="12.75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</row>
  </sheetData>
  <sheetProtection/>
  <mergeCells count="5">
    <mergeCell ref="A86:D86"/>
    <mergeCell ref="I1:K1"/>
    <mergeCell ref="A1:H1"/>
    <mergeCell ref="I2:K2"/>
    <mergeCell ref="A2:H2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2019-08-14T12:37:37Z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  <property fmtid="{D5CDD505-2E9C-101B-9397-08002B2CF9AE}" pid="3" name="MigrationWizIdDocumentLibraryPermissions">
    <vt:lpwstr/>
  </property>
  <property fmtid="{D5CDD505-2E9C-101B-9397-08002B2CF9AE}" pid="4" name="MigrationWizIdPermissions">
    <vt:lpwstr/>
  </property>
  <property fmtid="{D5CDD505-2E9C-101B-9397-08002B2CF9AE}" pid="5" name="MigrationWizIdPermissionLevels">
    <vt:lpwstr/>
  </property>
  <property fmtid="{D5CDD505-2E9C-101B-9397-08002B2CF9AE}" pid="6" name="MigrationWizIdSecurityGroups">
    <vt:lpwstr/>
  </property>
  <property fmtid="{D5CDD505-2E9C-101B-9397-08002B2CF9AE}" pid="7" name="MigrationWizId">
    <vt:lpwstr/>
  </property>
</Properties>
</file>